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reddy\DEPT\PHIBCS\PHI\Publications\Health Topic\Workforce\Workforce - Quarterly update to staff in Post, Vacancies and Turnover\2019-12-03\Tables\"/>
    </mc:Choice>
  </mc:AlternateContent>
  <bookViews>
    <workbookView xWindow="0" yWindow="0" windowWidth="20490" windowHeight="7650" tabRatio="629"/>
  </bookViews>
  <sheets>
    <sheet name="Welcome" sheetId="19" r:id="rId1"/>
    <sheet name="Trend" sheetId="20" r:id="rId2"/>
    <sheet name="data 0902-1212" sheetId="24" state="hidden" r:id="rId3"/>
    <sheet name="Data Trend" sheetId="25" state="hidden" r:id="rId4"/>
    <sheet name="Data Trend 310314&gt;" sheetId="26" state="hidden" r:id="rId5"/>
    <sheet name="List" sheetId="18" state="hidden" r:id="rId6"/>
  </sheets>
  <definedNames>
    <definedName name="_xlnm._FilterDatabase" localSheetId="2" hidden="1">'data 0902-1212'!$A$1:$V$448</definedName>
    <definedName name="data_0206">'data 0902-1212'!$A$2:$F$448</definedName>
    <definedName name="data1">'data 0902-1212'!$H:$S</definedName>
    <definedName name="data2">'Data Trend'!$1:$1048576</definedName>
    <definedName name="data3">'data 0902-1212'!$U:$V</definedName>
    <definedName name="data4">'Data Trend 310314&gt;'!$1:$1048576</definedName>
    <definedName name="date">List!$J$2:OFFSET(List!$J$2,COUNTA(List!$J:$J)-1,1)</definedName>
    <definedName name="hb">List!$F$3:$F$31</definedName>
    <definedName name="hbcode">List!$F$3:$G$31</definedName>
    <definedName name="hbcol">List!$G$3:$H$31</definedName>
    <definedName name="_xlnm.Print_Area" localSheetId="0">Welcome!$A$1:$L$45</definedName>
    <definedName name="wtehead">List!$B$3:$B$4</definedName>
    <definedName name="wteheadcode">List!$B$3:$C$9</definedName>
  </definedNames>
  <calcPr calcId="162913"/>
</workbook>
</file>

<file path=xl/calcChain.xml><?xml version="1.0" encoding="utf-8"?>
<calcChain xmlns="http://schemas.openxmlformats.org/spreadsheetml/2006/main">
  <c r="C9" i="20" l="1"/>
  <c r="C8" i="20"/>
  <c r="G20" i="20" s="1"/>
  <c r="C6" i="20"/>
  <c r="AZ11" i="20"/>
  <c r="AY11" i="20"/>
  <c r="AX12" i="20"/>
  <c r="AW12" i="20"/>
  <c r="AV12" i="20"/>
  <c r="S751" i="24"/>
  <c r="R751" i="24"/>
  <c r="S749" i="24"/>
  <c r="R749" i="24"/>
  <c r="S737" i="24"/>
  <c r="R737" i="24"/>
  <c r="S724" i="24"/>
  <c r="R724" i="24"/>
  <c r="S722" i="24"/>
  <c r="R722" i="24"/>
  <c r="S710" i="24"/>
  <c r="R710" i="24"/>
  <c r="S634" i="24"/>
  <c r="S632" i="24"/>
  <c r="S620" i="24"/>
  <c r="S443" i="24"/>
  <c r="R443" i="24"/>
  <c r="S423" i="24"/>
  <c r="R423" i="24"/>
  <c r="S315" i="24"/>
  <c r="R315" i="24"/>
  <c r="S210" i="24"/>
  <c r="R210" i="24"/>
  <c r="S190" i="24"/>
  <c r="R190" i="24"/>
  <c r="S82" i="24"/>
  <c r="R82" i="24"/>
  <c r="Y12" i="20"/>
  <c r="Z12" i="20" s="1"/>
  <c r="AC12" i="20"/>
  <c r="AJ12" i="20"/>
  <c r="AN12" i="20"/>
  <c r="AI12" i="20"/>
  <c r="AB12" i="20"/>
  <c r="AL12" i="20"/>
  <c r="AP12" i="20"/>
  <c r="AK12" i="20"/>
  <c r="AK16" i="20" s="1"/>
  <c r="AF12" i="20"/>
  <c r="AG12" i="20"/>
  <c r="AH12" i="20"/>
  <c r="AM12" i="20"/>
  <c r="AM24" i="20" s="1"/>
  <c r="AO12" i="20"/>
  <c r="AD12" i="20"/>
  <c r="AT12" i="20"/>
  <c r="AE12" i="20"/>
  <c r="AE18" i="20" s="1"/>
  <c r="AS12" i="20"/>
  <c r="AR12" i="20"/>
  <c r="AQ12" i="20"/>
  <c r="AU12" i="20"/>
  <c r="AU24" i="20" s="1"/>
  <c r="D23" i="20"/>
  <c r="D16" i="20"/>
  <c r="D24" i="20"/>
  <c r="D21" i="20"/>
  <c r="D20" i="20"/>
  <c r="D18" i="20"/>
  <c r="D17" i="20"/>
  <c r="C24" i="20"/>
  <c r="J24" i="20" s="1"/>
  <c r="D19" i="20"/>
  <c r="D25" i="20"/>
  <c r="K16" i="20"/>
  <c r="J16" i="20"/>
  <c r="AV21" i="20" l="1"/>
  <c r="C17" i="20"/>
  <c r="J17" i="20" s="1"/>
  <c r="C18" i="20"/>
  <c r="K18" i="20" s="1"/>
  <c r="C16" i="20"/>
  <c r="W16" i="20" s="1"/>
  <c r="H19" i="20"/>
  <c r="E22" i="20"/>
  <c r="V22" i="20" s="1"/>
  <c r="I21" i="20"/>
  <c r="C23" i="20"/>
  <c r="I23" i="20" s="1"/>
  <c r="C19" i="20"/>
  <c r="G16" i="20"/>
  <c r="C15" i="20"/>
  <c r="I15" i="20" s="1"/>
  <c r="K19" i="20"/>
  <c r="C22" i="20"/>
  <c r="G22" i="20" s="1"/>
  <c r="AD24" i="20"/>
  <c r="AJ20" i="20"/>
  <c r="C20" i="20"/>
  <c r="G19" i="20"/>
  <c r="J19" i="20"/>
  <c r="I16" i="20"/>
  <c r="K22" i="20"/>
  <c r="E21" i="20"/>
  <c r="Q21" i="20" s="1"/>
  <c r="E16" i="20"/>
  <c r="Q16" i="20" s="1"/>
  <c r="G17" i="20"/>
  <c r="K20" i="20"/>
  <c r="K23" i="20"/>
  <c r="E17" i="20"/>
  <c r="X17" i="20" s="1"/>
  <c r="E15" i="20"/>
  <c r="W15" i="20" s="1"/>
  <c r="G21" i="20"/>
  <c r="J21" i="20"/>
  <c r="I19" i="20"/>
  <c r="AG18" i="20"/>
  <c r="K17" i="20"/>
  <c r="I17" i="20"/>
  <c r="I20" i="20"/>
  <c r="E18" i="20"/>
  <c r="Q18" i="20" s="1"/>
  <c r="K21" i="20"/>
  <c r="E19" i="20"/>
  <c r="P19" i="20" s="1"/>
  <c r="H20" i="20"/>
  <c r="H21" i="20"/>
  <c r="C13" i="20"/>
  <c r="K13" i="20" s="1"/>
  <c r="H16" i="20"/>
  <c r="E14" i="20"/>
  <c r="Y14" i="20" s="1"/>
  <c r="J20" i="20"/>
  <c r="I24" i="20"/>
  <c r="AI19" i="20"/>
  <c r="AQ17" i="20"/>
  <c r="AT24" i="20"/>
  <c r="AH24" i="20"/>
  <c r="AP23" i="20"/>
  <c r="AN16" i="20"/>
  <c r="AW25" i="20"/>
  <c r="H24" i="20"/>
  <c r="AR19" i="20"/>
  <c r="AD25" i="20"/>
  <c r="AG17" i="20"/>
  <c r="AL18" i="20"/>
  <c r="AJ18" i="20"/>
  <c r="AX16" i="20"/>
  <c r="K24" i="20"/>
  <c r="AS25" i="20"/>
  <c r="AO23" i="20"/>
  <c r="AF19" i="20"/>
  <c r="AB25" i="20"/>
  <c r="AC24" i="20"/>
  <c r="AJ24" i="20"/>
  <c r="AL21" i="20"/>
  <c r="AF16" i="20"/>
  <c r="AS20" i="20"/>
  <c r="AO19" i="20"/>
  <c r="AV25" i="20"/>
  <c r="AV18" i="20"/>
  <c r="AV24" i="20"/>
  <c r="AV20" i="20"/>
  <c r="AV17" i="20"/>
  <c r="AV23" i="20"/>
  <c r="H18" i="20"/>
  <c r="G18" i="20"/>
  <c r="AG24" i="20"/>
  <c r="AJ25" i="20"/>
  <c r="AU19" i="20"/>
  <c r="AJ17" i="20"/>
  <c r="AM21" i="20"/>
  <c r="AU25" i="20"/>
  <c r="AJ19" i="20"/>
  <c r="AG23" i="20"/>
  <c r="AJ21" i="20"/>
  <c r="AI25" i="20"/>
  <c r="AL16" i="20"/>
  <c r="AM20" i="20"/>
  <c r="AU17" i="20"/>
  <c r="AU21" i="20"/>
  <c r="AE25" i="20"/>
  <c r="AN19" i="20"/>
  <c r="AH23" i="20"/>
  <c r="AC19" i="20"/>
  <c r="AP19" i="20"/>
  <c r="AN21" i="20"/>
  <c r="AW20" i="20"/>
  <c r="AC20" i="20"/>
  <c r="AQ25" i="20"/>
  <c r="AB24" i="20"/>
  <c r="AO20" i="20"/>
  <c r="AC17" i="20"/>
  <c r="AH21" i="20"/>
  <c r="AQ21" i="20"/>
  <c r="AP17" i="20"/>
  <c r="AQ20" i="20"/>
  <c r="AG16" i="20"/>
  <c r="AH17" i="20"/>
  <c r="AN17" i="20"/>
  <c r="AD21" i="20"/>
  <c r="AL25" i="20"/>
  <c r="AL20" i="20"/>
  <c r="AL23" i="20"/>
  <c r="AD18" i="20"/>
  <c r="AW19" i="20"/>
  <c r="AD16" i="20"/>
  <c r="AG25" i="20"/>
  <c r="AQ23" i="20"/>
  <c r="AN25" i="20"/>
  <c r="AP21" i="20"/>
  <c r="AG19" i="20"/>
  <c r="AQ19" i="20"/>
  <c r="AT20" i="20"/>
  <c r="AN24" i="20"/>
  <c r="AH19" i="20"/>
  <c r="AX24" i="20"/>
  <c r="AH18" i="20"/>
  <c r="AD23" i="20"/>
  <c r="AL17" i="20"/>
  <c r="AP16" i="20"/>
  <c r="AF24" i="20"/>
  <c r="AO24" i="20"/>
  <c r="AB23" i="20"/>
  <c r="AC21" i="20"/>
  <c r="AC16" i="20"/>
  <c r="AS24" i="20"/>
  <c r="AF25" i="20"/>
  <c r="AS17" i="20"/>
  <c r="AC23" i="20"/>
  <c r="AC18" i="20"/>
  <c r="AS18" i="20"/>
  <c r="AB19" i="20"/>
  <c r="AE21" i="20"/>
  <c r="AU23" i="20"/>
  <c r="AB20" i="20"/>
  <c r="AF20" i="20"/>
  <c r="AF18" i="20"/>
  <c r="AB18" i="20"/>
  <c r="AB16" i="20"/>
  <c r="AV19" i="20"/>
  <c r="AF17" i="20"/>
  <c r="AO25" i="20"/>
  <c r="AK23" i="20"/>
  <c r="AK17" i="20"/>
  <c r="AE20" i="20"/>
  <c r="AE23" i="20"/>
  <c r="AW24" i="20"/>
  <c r="AS21" i="20"/>
  <c r="AS19" i="20"/>
  <c r="AV16" i="20"/>
  <c r="AO21" i="20"/>
  <c r="AW18" i="20"/>
  <c r="AE16" i="20"/>
  <c r="AC25" i="20"/>
  <c r="AU20" i="20"/>
  <c r="AA12" i="20"/>
  <c r="AP25" i="20"/>
  <c r="G24" i="20"/>
  <c r="AO16" i="20"/>
  <c r="AW16" i="20"/>
  <c r="AU16" i="20"/>
  <c r="AS23" i="20"/>
  <c r="AS16" i="20"/>
  <c r="D14" i="20"/>
  <c r="AP14" i="20" s="1"/>
  <c r="D13" i="20"/>
  <c r="AK13" i="20" s="1"/>
  <c r="D22" i="20"/>
  <c r="AR22" i="20" s="1"/>
  <c r="E24" i="20"/>
  <c r="D15" i="20"/>
  <c r="AQ15" i="20" s="1"/>
  <c r="C25" i="20"/>
  <c r="E23" i="20"/>
  <c r="E20" i="20"/>
  <c r="E25" i="20"/>
  <c r="C21" i="20"/>
  <c r="C14" i="20"/>
  <c r="AO17" i="20"/>
  <c r="AB17" i="20"/>
  <c r="AW23" i="20"/>
  <c r="AF23" i="20"/>
  <c r="AE24" i="20"/>
  <c r="AE17" i="20"/>
  <c r="AE19" i="20"/>
  <c r="AM25" i="20"/>
  <c r="AK18" i="20"/>
  <c r="AI15" i="20"/>
  <c r="AI17" i="20"/>
  <c r="AD17" i="20"/>
  <c r="AW21" i="20"/>
  <c r="AB21" i="20"/>
  <c r="AF21" i="20"/>
  <c r="AQ18" i="20"/>
  <c r="AQ24" i="20"/>
  <c r="AQ16" i="20"/>
  <c r="AT18" i="20"/>
  <c r="AH25" i="20"/>
  <c r="AH20" i="20"/>
  <c r="AH16" i="20"/>
  <c r="AP18" i="20"/>
  <c r="AP20" i="20"/>
  <c r="AP24" i="20"/>
  <c r="AN23" i="20"/>
  <c r="AN18" i="20"/>
  <c r="AN20" i="20"/>
  <c r="AR17" i="20"/>
  <c r="AU18" i="20"/>
  <c r="AO18" i="20"/>
  <c r="AD19" i="20"/>
  <c r="AD20" i="20"/>
  <c r="AG21" i="20"/>
  <c r="AG20" i="20"/>
  <c r="AL24" i="20"/>
  <c r="AL19" i="20"/>
  <c r="AJ16" i="20"/>
  <c r="AJ23" i="20"/>
  <c r="AW17" i="20"/>
  <c r="AK24" i="20"/>
  <c r="AT23" i="20"/>
  <c r="AI16" i="20"/>
  <c r="AI21" i="20"/>
  <c r="AM19" i="20"/>
  <c r="AK21" i="20"/>
  <c r="AI20" i="20"/>
  <c r="AK25" i="20"/>
  <c r="AX21" i="20"/>
  <c r="AX20" i="20"/>
  <c r="AR21" i="20"/>
  <c r="AK20" i="20"/>
  <c r="AI14" i="20"/>
  <c r="AM23" i="20"/>
  <c r="AI18" i="20"/>
  <c r="AX23" i="20"/>
  <c r="AT14" i="20"/>
  <c r="AR24" i="20"/>
  <c r="AK14" i="20"/>
  <c r="AR20" i="20"/>
  <c r="AX19" i="20"/>
  <c r="AX25" i="20"/>
  <c r="AT16" i="20"/>
  <c r="AR15" i="20"/>
  <c r="AX17" i="20"/>
  <c r="AM16" i="20"/>
  <c r="AT19" i="20"/>
  <c r="AT21" i="20"/>
  <c r="AI23" i="20"/>
  <c r="AK19" i="20"/>
  <c r="AI24" i="20"/>
  <c r="AR25" i="20"/>
  <c r="AT25" i="20"/>
  <c r="AT17" i="20"/>
  <c r="AX18" i="20"/>
  <c r="AR16" i="20"/>
  <c r="AR23" i="20"/>
  <c r="AR18" i="20"/>
  <c r="AM18" i="20"/>
  <c r="AM17" i="20"/>
  <c r="AM14" i="20"/>
  <c r="AR13" i="20" l="1"/>
  <c r="I18" i="20"/>
  <c r="H17" i="20"/>
  <c r="J18" i="20"/>
  <c r="L22" i="20"/>
  <c r="Z22" i="20"/>
  <c r="Q22" i="20"/>
  <c r="R22" i="20"/>
  <c r="X22" i="20"/>
  <c r="Y22" i="20"/>
  <c r="H22" i="20"/>
  <c r="L21" i="20"/>
  <c r="L15" i="20"/>
  <c r="U22" i="20"/>
  <c r="T22" i="20"/>
  <c r="R16" i="20"/>
  <c r="O16" i="20"/>
  <c r="W22" i="20"/>
  <c r="N22" i="20"/>
  <c r="O22" i="20"/>
  <c r="P22" i="20"/>
  <c r="S22" i="20"/>
  <c r="M22" i="20"/>
  <c r="G15" i="20"/>
  <c r="J15" i="20"/>
  <c r="H23" i="20"/>
  <c r="S15" i="20"/>
  <c r="J23" i="20"/>
  <c r="R19" i="20"/>
  <c r="K15" i="20"/>
  <c r="G23" i="20"/>
  <c r="N16" i="20"/>
  <c r="H15" i="20"/>
  <c r="M14" i="20"/>
  <c r="M15" i="20"/>
  <c r="P15" i="20"/>
  <c r="N15" i="20"/>
  <c r="Q15" i="20"/>
  <c r="I22" i="20"/>
  <c r="R15" i="20"/>
  <c r="U15" i="20"/>
  <c r="X15" i="20"/>
  <c r="J22" i="20"/>
  <c r="Z15" i="20"/>
  <c r="V15" i="20"/>
  <c r="Y15" i="20"/>
  <c r="O15" i="20"/>
  <c r="T15" i="20"/>
  <c r="M21" i="20"/>
  <c r="O21" i="20"/>
  <c r="X21" i="20"/>
  <c r="Z21" i="20"/>
  <c r="L18" i="20"/>
  <c r="T21" i="20"/>
  <c r="Y21" i="20"/>
  <c r="V21" i="20"/>
  <c r="W21" i="20"/>
  <c r="P18" i="20"/>
  <c r="S18" i="20"/>
  <c r="R21" i="20"/>
  <c r="N21" i="20"/>
  <c r="Z16" i="20"/>
  <c r="M16" i="20"/>
  <c r="T16" i="20"/>
  <c r="S17" i="20"/>
  <c r="P16" i="20"/>
  <c r="V16" i="20"/>
  <c r="S16" i="20"/>
  <c r="L16" i="20"/>
  <c r="Y16" i="20"/>
  <c r="U21" i="20"/>
  <c r="S21" i="20"/>
  <c r="X16" i="20"/>
  <c r="U16" i="20"/>
  <c r="P21" i="20"/>
  <c r="O17" i="20"/>
  <c r="W17" i="20"/>
  <c r="Q17" i="20"/>
  <c r="V17" i="20"/>
  <c r="N17" i="20"/>
  <c r="P17" i="20"/>
  <c r="Z17" i="20"/>
  <c r="Y17" i="20"/>
  <c r="L17" i="20"/>
  <c r="R17" i="20"/>
  <c r="U17" i="20"/>
  <c r="M17" i="20"/>
  <c r="T17" i="20"/>
  <c r="N14" i="20"/>
  <c r="AA14" i="20"/>
  <c r="AZ24" i="20"/>
  <c r="Z14" i="20"/>
  <c r="X14" i="20"/>
  <c r="Z18" i="20"/>
  <c r="X18" i="20"/>
  <c r="T18" i="20"/>
  <c r="U18" i="20"/>
  <c r="N18" i="20"/>
  <c r="Y18" i="20"/>
  <c r="V18" i="20"/>
  <c r="R18" i="20"/>
  <c r="L19" i="20"/>
  <c r="Z13" i="20"/>
  <c r="P13" i="20"/>
  <c r="Q13" i="20"/>
  <c r="M18" i="20"/>
  <c r="R13" i="20"/>
  <c r="I13" i="20"/>
  <c r="L13" i="20"/>
  <c r="G13" i="20"/>
  <c r="AZ16" i="20"/>
  <c r="X13" i="20"/>
  <c r="W13" i="20"/>
  <c r="T13" i="20"/>
  <c r="O19" i="20"/>
  <c r="U13" i="20"/>
  <c r="Y13" i="20"/>
  <c r="U14" i="20"/>
  <c r="O14" i="20"/>
  <c r="Q14" i="20"/>
  <c r="W14" i="20"/>
  <c r="T14" i="20"/>
  <c r="V14" i="20"/>
  <c r="R14" i="20"/>
  <c r="P14" i="20"/>
  <c r="S14" i="20"/>
  <c r="V13" i="20"/>
  <c r="N19" i="20"/>
  <c r="M19" i="20"/>
  <c r="X19" i="20"/>
  <c r="V19" i="20"/>
  <c r="T19" i="20"/>
  <c r="H13" i="20"/>
  <c r="Y19" i="20"/>
  <c r="W19" i="20"/>
  <c r="N13" i="20"/>
  <c r="AY16" i="20"/>
  <c r="Z19" i="20"/>
  <c r="S13" i="20"/>
  <c r="Q19" i="20"/>
  <c r="U19" i="20"/>
  <c r="S19" i="20"/>
  <c r="O13" i="20"/>
  <c r="M13" i="20"/>
  <c r="W18" i="20"/>
  <c r="O18" i="20"/>
  <c r="J13" i="20"/>
  <c r="AR14" i="20"/>
  <c r="AK15" i="20"/>
  <c r="AV14" i="20"/>
  <c r="AN14" i="20"/>
  <c r="AM15" i="20"/>
  <c r="AX15" i="20"/>
  <c r="AT15" i="20"/>
  <c r="AG15" i="20"/>
  <c r="AI22" i="20"/>
  <c r="AT22" i="20"/>
  <c r="AX14" i="20"/>
  <c r="AZ14" i="20" s="1"/>
  <c r="AX22" i="20"/>
  <c r="AN22" i="20"/>
  <c r="AG22" i="20"/>
  <c r="AE15" i="20"/>
  <c r="AP22" i="20"/>
  <c r="AK22" i="20"/>
  <c r="AV22" i="20"/>
  <c r="AI13" i="20"/>
  <c r="AT13" i="20"/>
  <c r="AD13" i="20"/>
  <c r="AP13" i="20"/>
  <c r="AG13" i="20"/>
  <c r="AM13" i="20"/>
  <c r="AV13" i="20"/>
  <c r="AY24" i="20"/>
  <c r="Z20" i="20"/>
  <c r="O20" i="20"/>
  <c r="AA20" i="20"/>
  <c r="Q20" i="20"/>
  <c r="U20" i="20"/>
  <c r="R20" i="20"/>
  <c r="N20" i="20"/>
  <c r="X20" i="20"/>
  <c r="Y20" i="20"/>
  <c r="L20" i="20"/>
  <c r="M20" i="20"/>
  <c r="S20" i="20"/>
  <c r="V20" i="20"/>
  <c r="W20" i="20"/>
  <c r="P20" i="20"/>
  <c r="T20" i="20"/>
  <c r="U24" i="20"/>
  <c r="R24" i="20"/>
  <c r="S24" i="20"/>
  <c r="Z24" i="20"/>
  <c r="P24" i="20"/>
  <c r="M24" i="20"/>
  <c r="X24" i="20"/>
  <c r="T24" i="20"/>
  <c r="AA24" i="20"/>
  <c r="N24" i="20"/>
  <c r="W24" i="20"/>
  <c r="O24" i="20"/>
  <c r="Y24" i="20"/>
  <c r="V24" i="20"/>
  <c r="L24" i="20"/>
  <c r="Q24" i="20"/>
  <c r="H14" i="20"/>
  <c r="K14" i="20"/>
  <c r="I14" i="20"/>
  <c r="G14" i="20"/>
  <c r="L14" i="20"/>
  <c r="J14" i="20"/>
  <c r="X23" i="20"/>
  <c r="M23" i="20"/>
  <c r="O23" i="20"/>
  <c r="Y23" i="20"/>
  <c r="T23" i="20"/>
  <c r="R23" i="20"/>
  <c r="Z23" i="20"/>
  <c r="Q23" i="20"/>
  <c r="S23" i="20"/>
  <c r="U23" i="20"/>
  <c r="AA23" i="20"/>
  <c r="P23" i="20"/>
  <c r="W23" i="20"/>
  <c r="N23" i="20"/>
  <c r="V23" i="20"/>
  <c r="L23" i="20"/>
  <c r="AO22" i="20"/>
  <c r="AU22" i="20"/>
  <c r="AB22" i="20"/>
  <c r="AL22" i="20"/>
  <c r="AS22" i="20"/>
  <c r="AC22" i="20"/>
  <c r="AJ22" i="20"/>
  <c r="AD22" i="20"/>
  <c r="AE22" i="20"/>
  <c r="AQ22" i="20"/>
  <c r="AM22" i="20"/>
  <c r="AW22" i="20"/>
  <c r="AH22" i="20"/>
  <c r="AF22" i="20"/>
  <c r="J25" i="20"/>
  <c r="H25" i="20"/>
  <c r="K25" i="20"/>
  <c r="G25" i="20"/>
  <c r="I25" i="20"/>
  <c r="AO13" i="20"/>
  <c r="AE13" i="20"/>
  <c r="AW13" i="20"/>
  <c r="AH13" i="20"/>
  <c r="AU13" i="20"/>
  <c r="AJ13" i="20"/>
  <c r="AB13" i="20"/>
  <c r="AS13" i="20"/>
  <c r="AC13" i="20"/>
  <c r="AN13" i="20"/>
  <c r="AX13" i="20"/>
  <c r="AL13" i="20"/>
  <c r="AF13" i="20"/>
  <c r="AQ13" i="20"/>
  <c r="R25" i="20"/>
  <c r="U25" i="20"/>
  <c r="V25" i="20"/>
  <c r="X25" i="20"/>
  <c r="AA25" i="20"/>
  <c r="Z25" i="20"/>
  <c r="W25" i="20"/>
  <c r="M25" i="20"/>
  <c r="P25" i="20"/>
  <c r="Q25" i="20"/>
  <c r="O25" i="20"/>
  <c r="Y25" i="20"/>
  <c r="T25" i="20"/>
  <c r="N25" i="20"/>
  <c r="S25" i="20"/>
  <c r="L25" i="20"/>
  <c r="AH15" i="20"/>
  <c r="AB15" i="20"/>
  <c r="AP15" i="20"/>
  <c r="AN15" i="20"/>
  <c r="AO15" i="20"/>
  <c r="AJ15" i="20"/>
  <c r="AL15" i="20"/>
  <c r="AF15" i="20"/>
  <c r="AV15" i="20"/>
  <c r="AU15" i="20"/>
  <c r="AW15" i="20"/>
  <c r="AS15" i="20"/>
  <c r="AC15" i="20"/>
  <c r="AD15" i="20"/>
  <c r="AD14" i="20"/>
  <c r="AQ14" i="20"/>
  <c r="AO14" i="20"/>
  <c r="AS14" i="20"/>
  <c r="AE14" i="20"/>
  <c r="AG14" i="20"/>
  <c r="AW14" i="20"/>
  <c r="AU14" i="20"/>
  <c r="AL14" i="20"/>
  <c r="AH14" i="20"/>
  <c r="AC14" i="20"/>
  <c r="AF14" i="20"/>
  <c r="AJ14" i="20"/>
  <c r="AB14" i="20"/>
  <c r="AA16" i="20"/>
  <c r="AA21" i="20"/>
  <c r="AA17" i="20"/>
  <c r="AA19" i="20"/>
  <c r="AA13" i="20"/>
  <c r="AA15" i="20"/>
  <c r="AA18" i="20"/>
  <c r="AA22" i="20"/>
  <c r="AZ18" i="20"/>
  <c r="AY18" i="20"/>
  <c r="AZ17" i="20"/>
  <c r="AY17" i="20"/>
  <c r="AZ25" i="20"/>
  <c r="AY25" i="20"/>
  <c r="AY20" i="20"/>
  <c r="AZ20" i="20"/>
  <c r="AZ19" i="20"/>
  <c r="AY19" i="20"/>
  <c r="AZ23" i="20"/>
  <c r="AY23" i="20"/>
  <c r="AY21" i="20"/>
  <c r="AZ21" i="20"/>
  <c r="AY13" i="20" l="1"/>
  <c r="AZ15" i="20"/>
  <c r="AY15" i="20"/>
  <c r="AY14" i="20"/>
  <c r="AY22" i="20"/>
  <c r="AZ22" i="20"/>
  <c r="AZ13" i="20"/>
</calcChain>
</file>

<file path=xl/sharedStrings.xml><?xml version="1.0" encoding="utf-8"?>
<sst xmlns="http://schemas.openxmlformats.org/spreadsheetml/2006/main" count="4235" uniqueCount="2088">
  <si>
    <t>O1</t>
  </si>
  <si>
    <t>NHSScotland workforce statistics</t>
  </si>
  <si>
    <t>1.  Workbook details</t>
  </si>
  <si>
    <t>- Scotland, region and NHS board level - Scotland is the default option.</t>
  </si>
  <si>
    <t>- Time - latest available quarter is the default</t>
  </si>
  <si>
    <t>Service managers working across NHS and local authority will be included if they are paid by the NHS board.</t>
  </si>
  <si>
    <t>2.  Staff group specific information - overall summary</t>
  </si>
  <si>
    <t>Figures for staff not yet assimilated to AfC are presented within the specific staff categories which have been identified using their existing pay scales.</t>
  </si>
  <si>
    <t>The unallocated / not known category includes the following staff:</t>
  </si>
  <si>
    <t>- Staff with an AfC post descriptor of To be advised</t>
  </si>
  <si>
    <t>- Table showing trend information from September 2002</t>
  </si>
  <si>
    <t>Overall trend</t>
  </si>
  <si>
    <t xml:space="preserve">Sources: </t>
  </si>
  <si>
    <t>HO1NM11</t>
  </si>
  <si>
    <t>HO1OT11</t>
  </si>
  <si>
    <t>HO1PS11</t>
  </si>
  <si>
    <t>HO1SS11</t>
  </si>
  <si>
    <t>HW1AH11</t>
  </si>
  <si>
    <t>HW1AS11</t>
  </si>
  <si>
    <t>HW1ES11</t>
  </si>
  <si>
    <t>HW1HS11</t>
  </si>
  <si>
    <t>HW1MD11</t>
  </si>
  <si>
    <t>HW1NA11</t>
  </si>
  <si>
    <t>HW1NM11</t>
  </si>
  <si>
    <t>HW1OT11</t>
  </si>
  <si>
    <t>HW1PS11</t>
  </si>
  <si>
    <t>HW1SS11</t>
  </si>
  <si>
    <t>W2AH11</t>
  </si>
  <si>
    <t>W2AS11</t>
  </si>
  <si>
    <t>W2HS11</t>
  </si>
  <si>
    <t>W2MD11</t>
  </si>
  <si>
    <t>W2NA11</t>
  </si>
  <si>
    <t>W2OT11</t>
  </si>
  <si>
    <t>W2SS11</t>
  </si>
  <si>
    <t>W3AS11</t>
  </si>
  <si>
    <t>W3PS11</t>
  </si>
  <si>
    <t>W3SS11</t>
  </si>
  <si>
    <t>W4AS11</t>
  </si>
  <si>
    <t>W4NA11</t>
  </si>
  <si>
    <t>W5AH11</t>
  </si>
  <si>
    <t>W5AS11</t>
  </si>
  <si>
    <t>WJPS11</t>
  </si>
  <si>
    <t>WJSS11</t>
  </si>
  <si>
    <t>WLAH11</t>
  </si>
  <si>
    <t>WLAS11</t>
  </si>
  <si>
    <t>WLHS11</t>
  </si>
  <si>
    <t>WLMD11</t>
  </si>
  <si>
    <t>WLNA11</t>
  </si>
  <si>
    <t>WLNM11</t>
  </si>
  <si>
    <t>WLOT11</t>
  </si>
  <si>
    <t>W5SS11</t>
  </si>
  <si>
    <t>W7AH11</t>
  </si>
  <si>
    <t>W7AS11</t>
  </si>
  <si>
    <t>W7HS11</t>
  </si>
  <si>
    <t>W7MD11</t>
  </si>
  <si>
    <t>W7NA11</t>
  </si>
  <si>
    <t>W7NM11</t>
  </si>
  <si>
    <t>W7OT11</t>
  </si>
  <si>
    <t>W7PS11</t>
  </si>
  <si>
    <t>W7SS11</t>
  </si>
  <si>
    <t>WAAH11</t>
  </si>
  <si>
    <t>WAAS11</t>
  </si>
  <si>
    <t>WAHS11</t>
  </si>
  <si>
    <t>WAMD11</t>
  </si>
  <si>
    <t>WANA11</t>
  </si>
  <si>
    <t>WANM11</t>
  </si>
  <si>
    <t>WAOT11</t>
  </si>
  <si>
    <t>WAPS11</t>
  </si>
  <si>
    <t>WASS11</t>
  </si>
  <si>
    <t>WBAH11</t>
  </si>
  <si>
    <t>WBAS11</t>
  </si>
  <si>
    <t>WBHS11</t>
  </si>
  <si>
    <t>WBMD11</t>
  </si>
  <si>
    <t>WBNA11</t>
  </si>
  <si>
    <t>WBNM11</t>
  </si>
  <si>
    <t>WBOT11</t>
  </si>
  <si>
    <t>WBPS11</t>
  </si>
  <si>
    <t>WBSS11</t>
  </si>
  <si>
    <t>WE1NA11</t>
  </si>
  <si>
    <t>WE1NM11</t>
  </si>
  <si>
    <t>WE1OT11</t>
  </si>
  <si>
    <t>WE1PS11</t>
  </si>
  <si>
    <t>WE1SS11</t>
  </si>
  <si>
    <t>WN1AH11</t>
  </si>
  <si>
    <t>2</t>
  </si>
  <si>
    <t>3</t>
  </si>
  <si>
    <t>4</t>
  </si>
  <si>
    <t>H3MED</t>
  </si>
  <si>
    <t>H4MED</t>
  </si>
  <si>
    <t>H7MED</t>
  </si>
  <si>
    <t>HAMED</t>
  </si>
  <si>
    <t>HBMED</t>
  </si>
  <si>
    <t>HCMED</t>
  </si>
  <si>
    <t>HDMED</t>
  </si>
  <si>
    <t>HFMED</t>
  </si>
  <si>
    <t>HGMED</t>
  </si>
  <si>
    <t>HHMED</t>
  </si>
  <si>
    <t>HJMED</t>
  </si>
  <si>
    <t>HLMED</t>
  </si>
  <si>
    <t xml:space="preserve">    NHS Lothian             </t>
  </si>
  <si>
    <t>WDAH11</t>
  </si>
  <si>
    <t>WDAS11</t>
  </si>
  <si>
    <t>WDHS11</t>
  </si>
  <si>
    <t/>
  </si>
  <si>
    <t xml:space="preserve">    NHS Highland            </t>
  </si>
  <si>
    <t xml:space="preserve">    NHS Grampian            </t>
  </si>
  <si>
    <t xml:space="preserve">    NHS Orkney              </t>
  </si>
  <si>
    <t xml:space="preserve">    NHS Tayside             </t>
  </si>
  <si>
    <t xml:space="preserve">    NHS Western Isles       </t>
  </si>
  <si>
    <t xml:space="preserve">    NHS Shetland            </t>
  </si>
  <si>
    <t>NM11</t>
  </si>
  <si>
    <t>AH11</t>
  </si>
  <si>
    <t>OT11</t>
  </si>
  <si>
    <t>PS11</t>
  </si>
  <si>
    <t>HS11</t>
  </si>
  <si>
    <t>ES11</t>
  </si>
  <si>
    <t>AS11</t>
  </si>
  <si>
    <t>SS11</t>
  </si>
  <si>
    <t>Personal and social care</t>
  </si>
  <si>
    <t>TOTB</t>
  </si>
  <si>
    <t>WMES</t>
  </si>
  <si>
    <t>WMSS</t>
  </si>
  <si>
    <t>WN1AH</t>
  </si>
  <si>
    <t>WN1AS</t>
  </si>
  <si>
    <t>WN1DEN</t>
  </si>
  <si>
    <t>WN1ES</t>
  </si>
  <si>
    <t>WN1MED</t>
  </si>
  <si>
    <t>WN1NM</t>
  </si>
  <si>
    <t>WN1SS</t>
  </si>
  <si>
    <t>WNAH</t>
  </si>
  <si>
    <t>WNDEN</t>
  </si>
  <si>
    <t>WNMED</t>
  </si>
  <si>
    <t>WNNM</t>
  </si>
  <si>
    <t>WNSS</t>
  </si>
  <si>
    <t>WO1AH</t>
  </si>
  <si>
    <t>WO1AS</t>
  </si>
  <si>
    <t>WO1DEN</t>
  </si>
  <si>
    <t>WO1ES</t>
  </si>
  <si>
    <t>WO1MED</t>
  </si>
  <si>
    <t>WO1NM</t>
  </si>
  <si>
    <t>WO1SS</t>
  </si>
  <si>
    <t>WPAH</t>
  </si>
  <si>
    <t>WPAS</t>
  </si>
  <si>
    <t>WPDEN</t>
  </si>
  <si>
    <t>WPES</t>
  </si>
  <si>
    <t>WPMED</t>
  </si>
  <si>
    <t>WPNM</t>
  </si>
  <si>
    <t>WPSS</t>
  </si>
  <si>
    <t>WRAH</t>
  </si>
  <si>
    <t>WRDEN</t>
  </si>
  <si>
    <t>HPAH11</t>
  </si>
  <si>
    <t>HPAS11</t>
  </si>
  <si>
    <t>HPES11</t>
  </si>
  <si>
    <t>HPNM11</t>
  </si>
  <si>
    <t>HPSS11</t>
  </si>
  <si>
    <t>HPTOT</t>
  </si>
  <si>
    <t>HE1TOT</t>
  </si>
  <si>
    <t>HN1TOT</t>
  </si>
  <si>
    <t>HO1TOT</t>
  </si>
  <si>
    <t>HW1TOT</t>
  </si>
  <si>
    <t>H2TOT</t>
  </si>
  <si>
    <t>H3TOT</t>
  </si>
  <si>
    <t>H4TOT</t>
  </si>
  <si>
    <t>H5TOT</t>
  </si>
  <si>
    <t>H7TOT</t>
  </si>
  <si>
    <t>HATOT</t>
  </si>
  <si>
    <t>WW1MED</t>
  </si>
  <si>
    <t>WW1NM</t>
  </si>
  <si>
    <t>W5MD11</t>
  </si>
  <si>
    <t>W5NA11</t>
  </si>
  <si>
    <t>W5NM11</t>
  </si>
  <si>
    <t>W5OT11</t>
  </si>
  <si>
    <t>W2NM</t>
  </si>
  <si>
    <t>WCNM</t>
  </si>
  <si>
    <t>HPAH</t>
  </si>
  <si>
    <t>HE1AH</t>
  </si>
  <si>
    <t>HN1AH</t>
  </si>
  <si>
    <t>HO1AH</t>
  </si>
  <si>
    <t>HW1AH</t>
  </si>
  <si>
    <t>H7AH</t>
  </si>
  <si>
    <t>HAAH</t>
  </si>
  <si>
    <t>HHAH</t>
  </si>
  <si>
    <t>HJAH</t>
  </si>
  <si>
    <t>HLAH</t>
  </si>
  <si>
    <t>HNAH</t>
  </si>
  <si>
    <t>HRAH</t>
  </si>
  <si>
    <t>HSAH</t>
  </si>
  <si>
    <t>HTAH</t>
  </si>
  <si>
    <t>HVAH</t>
  </si>
  <si>
    <t>HWAH</t>
  </si>
  <si>
    <t>HYAH</t>
  </si>
  <si>
    <t>HZAH</t>
  </si>
  <si>
    <t>WVAH</t>
  </si>
  <si>
    <t>WVDEN</t>
  </si>
  <si>
    <t>WVMED</t>
  </si>
  <si>
    <t>WVNM</t>
  </si>
  <si>
    <t>WVSS</t>
  </si>
  <si>
    <t>WW1AH</t>
  </si>
  <si>
    <t>WW1AS</t>
  </si>
  <si>
    <t>WW1DEN</t>
  </si>
  <si>
    <t>WW1ES</t>
  </si>
  <si>
    <t>WTADS</t>
  </si>
  <si>
    <t>WTAMS</t>
  </si>
  <si>
    <t>WV</t>
  </si>
  <si>
    <t>WVADS</t>
  </si>
  <si>
    <t>WVAMS</t>
  </si>
  <si>
    <t>WW</t>
  </si>
  <si>
    <t>WWADS</t>
  </si>
  <si>
    <t>WWAMS</t>
  </si>
  <si>
    <t>WY</t>
  </si>
  <si>
    <t>WYADS</t>
  </si>
  <si>
    <t>WYAMS</t>
  </si>
  <si>
    <t>WZ</t>
  </si>
  <si>
    <t>WZADS</t>
  </si>
  <si>
    <t>WZAMS</t>
  </si>
  <si>
    <t>WP</t>
  </si>
  <si>
    <t>WPADS</t>
  </si>
  <si>
    <t>WPAMS</t>
  </si>
  <si>
    <t>HATOTB</t>
  </si>
  <si>
    <t>WN1AS11</t>
  </si>
  <si>
    <t>WN1HS11</t>
  </si>
  <si>
    <t>WN1MD11</t>
  </si>
  <si>
    <t>WN1NA11</t>
  </si>
  <si>
    <t>WN1NM11</t>
  </si>
  <si>
    <t>WN1OT11</t>
  </si>
  <si>
    <t>WN1PS11</t>
  </si>
  <si>
    <t>WN1SS11</t>
  </si>
  <si>
    <t>WO1AH11</t>
  </si>
  <si>
    <t>WO1AS11</t>
  </si>
  <si>
    <t>WO1ES11</t>
  </si>
  <si>
    <t>WO1HS11</t>
  </si>
  <si>
    <t>WO1MD11</t>
  </si>
  <si>
    <t>WO1NA11</t>
  </si>
  <si>
    <t>WO1NM11</t>
  </si>
  <si>
    <t>WO1OT11</t>
  </si>
  <si>
    <t>WO1PS11</t>
  </si>
  <si>
    <t>WO1SS11</t>
  </si>
  <si>
    <t>WW1AH11</t>
  </si>
  <si>
    <t>WW1AS11</t>
  </si>
  <si>
    <t>WW1ES11</t>
  </si>
  <si>
    <t>WW1HS11</t>
  </si>
  <si>
    <t>WW1MD11</t>
  </si>
  <si>
    <t>WW1NA11</t>
  </si>
  <si>
    <t>WW1NM11</t>
  </si>
  <si>
    <t>WW1OT11</t>
  </si>
  <si>
    <t>WW1PS11</t>
  </si>
  <si>
    <t>WW1SS11</t>
  </si>
  <si>
    <t>HCTOTB</t>
  </si>
  <si>
    <t>HPMED</t>
  </si>
  <si>
    <t>HE1MED</t>
  </si>
  <si>
    <t>HN1MED</t>
  </si>
  <si>
    <t>HO1MED</t>
  </si>
  <si>
    <t>HW1MED</t>
  </si>
  <si>
    <t>H2MED</t>
  </si>
  <si>
    <t xml:space="preserve">    National Waiting Times Centre</t>
  </si>
  <si>
    <t>WZSS</t>
  </si>
  <si>
    <t>WTSS</t>
  </si>
  <si>
    <t xml:space="preserve">    NHS Ayrshire &amp; Arran    </t>
  </si>
  <si>
    <t xml:space="preserve">    NHS Greater Glasgow &amp; Clyde</t>
  </si>
  <si>
    <t>WDNA11</t>
  </si>
  <si>
    <t>WDNM11</t>
  </si>
  <si>
    <t>WDOT11</t>
  </si>
  <si>
    <t>WDPS11</t>
  </si>
  <si>
    <t>WDSS11</t>
  </si>
  <si>
    <t>WFAH11</t>
  </si>
  <si>
    <t>WFAS11</t>
  </si>
  <si>
    <t>WFHS11</t>
  </si>
  <si>
    <t>WFMD11</t>
  </si>
  <si>
    <t>WFNA11</t>
  </si>
  <si>
    <t>WFNM11</t>
  </si>
  <si>
    <t>HE1</t>
  </si>
  <si>
    <t>HE1ADS</t>
  </si>
  <si>
    <t>HE1AMS</t>
  </si>
  <si>
    <t>HN1</t>
  </si>
  <si>
    <t>HN1ADS</t>
  </si>
  <si>
    <t>HN1AMS</t>
  </si>
  <si>
    <t>HO1</t>
  </si>
  <si>
    <t>WLSS11</t>
  </si>
  <si>
    <t>WMAS11</t>
  </si>
  <si>
    <t>WMES11</t>
  </si>
  <si>
    <t>WMNA11</t>
  </si>
  <si>
    <t>WMPS11</t>
  </si>
  <si>
    <t>WMSS11</t>
  </si>
  <si>
    <t>WNAH11</t>
  </si>
  <si>
    <t>WNAS11</t>
  </si>
  <si>
    <t>WNHS11</t>
  </si>
  <si>
    <t>WNMD11</t>
  </si>
  <si>
    <t>WNNA11</t>
  </si>
  <si>
    <t>WNNM11</t>
  </si>
  <si>
    <t>WNOT11</t>
  </si>
  <si>
    <t>WNPS11</t>
  </si>
  <si>
    <t>WNSS11</t>
  </si>
  <si>
    <t>WRAH11</t>
  </si>
  <si>
    <t>WRAS11</t>
  </si>
  <si>
    <t>WRHS11</t>
  </si>
  <si>
    <t>WRMD11</t>
  </si>
  <si>
    <t>WRNM11</t>
  </si>
  <si>
    <t>WROT11</t>
  </si>
  <si>
    <t>WRPS11</t>
  </si>
  <si>
    <t xml:space="preserve">    NHS Fife                </t>
  </si>
  <si>
    <t xml:space="preserve">    NHS Borders             </t>
  </si>
  <si>
    <t xml:space="preserve"> National Bodies and Special Health Boards</t>
  </si>
  <si>
    <t>WLPS11</t>
  </si>
  <si>
    <t>WN1TOTB</t>
  </si>
  <si>
    <t>WNTOTB</t>
  </si>
  <si>
    <t>WO1TOTB</t>
  </si>
  <si>
    <t>WPTOTB</t>
  </si>
  <si>
    <t>HPTOTB</t>
  </si>
  <si>
    <t>H2TOTB</t>
  </si>
  <si>
    <t>H3TOTB</t>
  </si>
  <si>
    <t>H4TOTB</t>
  </si>
  <si>
    <t>HTNM11</t>
  </si>
  <si>
    <t>HTOT11</t>
  </si>
  <si>
    <t>HTPS11</t>
  </si>
  <si>
    <t>HTSS11</t>
  </si>
  <si>
    <t>HVAH11</t>
  </si>
  <si>
    <t>HVAS11</t>
  </si>
  <si>
    <t>HVHS11</t>
  </si>
  <si>
    <t>HVMD11</t>
  </si>
  <si>
    <t>HVNA11</t>
  </si>
  <si>
    <t>HVNM11</t>
  </si>
  <si>
    <t>HVOT11</t>
  </si>
  <si>
    <t>HVPS11</t>
  </si>
  <si>
    <t>HVSS11</t>
  </si>
  <si>
    <t>HWAH11</t>
  </si>
  <si>
    <t>HWAS11</t>
  </si>
  <si>
    <t>HWHS11</t>
  </si>
  <si>
    <t>HWMD11</t>
  </si>
  <si>
    <t>H7SS</t>
  </si>
  <si>
    <t>HASS</t>
  </si>
  <si>
    <t>HBSS</t>
  </si>
  <si>
    <t>HCSS</t>
  </si>
  <si>
    <t>HDSS</t>
  </si>
  <si>
    <t>HFSS</t>
  </si>
  <si>
    <t>HGSS</t>
  </si>
  <si>
    <t>HHSS</t>
  </si>
  <si>
    <t>HJSS</t>
  </si>
  <si>
    <t>HLSS</t>
  </si>
  <si>
    <t>HMSS</t>
  </si>
  <si>
    <t>HNSS</t>
  </si>
  <si>
    <t>HRSS</t>
  </si>
  <si>
    <t>HSSS</t>
  </si>
  <si>
    <t>HTSS</t>
  </si>
  <si>
    <t>HVSS</t>
  </si>
  <si>
    <t>HWSS</t>
  </si>
  <si>
    <t>HYSS</t>
  </si>
  <si>
    <t>HZSS</t>
  </si>
  <si>
    <t>WCSS</t>
  </si>
  <si>
    <t>HCTOT</t>
  </si>
  <si>
    <t>HO1GP</t>
  </si>
  <si>
    <t>HCGP</t>
  </si>
  <si>
    <t>HO1GD</t>
  </si>
  <si>
    <t>HCGD</t>
  </si>
  <si>
    <t>WJSS</t>
  </si>
  <si>
    <t>WLAH</t>
  </si>
  <si>
    <t>HAAS11</t>
  </si>
  <si>
    <t>HAHS11</t>
  </si>
  <si>
    <t>HAMD11</t>
  </si>
  <si>
    <t>HANA11</t>
  </si>
  <si>
    <t>HBAH</t>
  </si>
  <si>
    <t>HCAH</t>
  </si>
  <si>
    <t>HDAH</t>
  </si>
  <si>
    <t>HFAH</t>
  </si>
  <si>
    <t>HGAH</t>
  </si>
  <si>
    <t>HBTOTB</t>
  </si>
  <si>
    <t>HDTOTB</t>
  </si>
  <si>
    <t>HFTOTB</t>
  </si>
  <si>
    <t>HGTOTB</t>
  </si>
  <si>
    <t>HHTOTB</t>
  </si>
  <si>
    <t>HJTOTB</t>
  </si>
  <si>
    <t>HLTOTB</t>
  </si>
  <si>
    <t>HMTOTB</t>
  </si>
  <si>
    <t>HNTOTB</t>
  </si>
  <si>
    <t>HRTOTB</t>
  </si>
  <si>
    <t>HSTOTB</t>
  </si>
  <si>
    <t>HTTOTB</t>
  </si>
  <si>
    <t>HVTOTB</t>
  </si>
  <si>
    <t>HWTOTB</t>
  </si>
  <si>
    <t>HYTOTB</t>
  </si>
  <si>
    <t>AMS</t>
  </si>
  <si>
    <t>ADS</t>
  </si>
  <si>
    <t>WYAS11</t>
  </si>
  <si>
    <t>WYES11</t>
  </si>
  <si>
    <t>WYHS11</t>
  </si>
  <si>
    <t>W2DEN</t>
  </si>
  <si>
    <t>W2MED</t>
  </si>
  <si>
    <t>W2SS</t>
  </si>
  <si>
    <t>W3MED</t>
  </si>
  <si>
    <t>W4MED</t>
  </si>
  <si>
    <t>WAAH</t>
  </si>
  <si>
    <t>WRSS11</t>
  </si>
  <si>
    <t>WSAH11</t>
  </si>
  <si>
    <t>WSAS11</t>
  </si>
  <si>
    <t>WSES11</t>
  </si>
  <si>
    <t>WSHS11</t>
  </si>
  <si>
    <t>WSMD11</t>
  </si>
  <si>
    <t>WSNA11</t>
  </si>
  <si>
    <t>WSNM11</t>
  </si>
  <si>
    <t>WSOT11</t>
  </si>
  <si>
    <t>WSPS11</t>
  </si>
  <si>
    <t>WSSS11</t>
  </si>
  <si>
    <t>WTAH11</t>
  </si>
  <si>
    <t>WTAS11</t>
  </si>
  <si>
    <t>WTHS11</t>
  </si>
  <si>
    <t>WTMD11</t>
  </si>
  <si>
    <t>WTNA11</t>
  </si>
  <si>
    <t>WTNM11</t>
  </si>
  <si>
    <t>WTOT11</t>
  </si>
  <si>
    <t>WTPS11</t>
  </si>
  <si>
    <t>WTSS11</t>
  </si>
  <si>
    <t>WVAH11</t>
  </si>
  <si>
    <t>WVAS11</t>
  </si>
  <si>
    <t>WVHS11</t>
  </si>
  <si>
    <t>WVMD11</t>
  </si>
  <si>
    <t>WVNA11</t>
  </si>
  <si>
    <t>WVNM11</t>
  </si>
  <si>
    <t>WVOT11</t>
  </si>
  <si>
    <t>WVPS11</t>
  </si>
  <si>
    <t>WVSS11</t>
  </si>
  <si>
    <t>WWAH11</t>
  </si>
  <si>
    <t>WWAS11</t>
  </si>
  <si>
    <t>WWHS11</t>
  </si>
  <si>
    <t>WWMD11</t>
  </si>
  <si>
    <t>WWNA11</t>
  </si>
  <si>
    <t>WWNM11</t>
  </si>
  <si>
    <t>WWOT11</t>
  </si>
  <si>
    <t>WWPS11</t>
  </si>
  <si>
    <t>WWSS11</t>
  </si>
  <si>
    <t>WYAH11</t>
  </si>
  <si>
    <t>H2NM</t>
  </si>
  <si>
    <t>H5NM</t>
  </si>
  <si>
    <t>H7NM</t>
  </si>
  <si>
    <t>HANM</t>
  </si>
  <si>
    <t>HBNM</t>
  </si>
  <si>
    <t>HCNM</t>
  </si>
  <si>
    <t>HDNM</t>
  </si>
  <si>
    <t>HFNM</t>
  </si>
  <si>
    <t>HGNM</t>
  </si>
  <si>
    <t>HHNM</t>
  </si>
  <si>
    <t>HJNM</t>
  </si>
  <si>
    <t>HLNM</t>
  </si>
  <si>
    <t>HNNM</t>
  </si>
  <si>
    <t>HRNM</t>
  </si>
  <si>
    <t>HSNM</t>
  </si>
  <si>
    <t>HTNM</t>
  </si>
  <si>
    <t>HVNM</t>
  </si>
  <si>
    <t>HWNM</t>
  </si>
  <si>
    <t>HYNM</t>
  </si>
  <si>
    <t>HZNM</t>
  </si>
  <si>
    <t>HPNM</t>
  </si>
  <si>
    <t>HE1NM</t>
  </si>
  <si>
    <t>HN1NM</t>
  </si>
  <si>
    <t>HO1NM</t>
  </si>
  <si>
    <t>HW1NM</t>
  </si>
  <si>
    <t>WHADS</t>
  </si>
  <si>
    <t>WHAMS</t>
  </si>
  <si>
    <t>WJ</t>
  </si>
  <si>
    <t>WJAMS</t>
  </si>
  <si>
    <t>WL</t>
  </si>
  <si>
    <t>WLADS</t>
  </si>
  <si>
    <t>WLAMS</t>
  </si>
  <si>
    <t>WN</t>
  </si>
  <si>
    <t>WNADS</t>
  </si>
  <si>
    <t>WNAMS</t>
  </si>
  <si>
    <t>WR</t>
  </si>
  <si>
    <t>WRADS</t>
  </si>
  <si>
    <t>WRAMS</t>
  </si>
  <si>
    <t>WS</t>
  </si>
  <si>
    <t>WSADS</t>
  </si>
  <si>
    <t>WSAMS</t>
  </si>
  <si>
    <t>WT</t>
  </si>
  <si>
    <t>H2AS</t>
  </si>
  <si>
    <t>H3AS</t>
  </si>
  <si>
    <t>H4AS</t>
  </si>
  <si>
    <t>H5AS</t>
  </si>
  <si>
    <t>H7AS</t>
  </si>
  <si>
    <t>HAAS</t>
  </si>
  <si>
    <t>HBAS</t>
  </si>
  <si>
    <t>HCAS</t>
  </si>
  <si>
    <t>HDAS</t>
  </si>
  <si>
    <t>HFAS</t>
  </si>
  <si>
    <t>HGAS</t>
  </si>
  <si>
    <t>HHAS</t>
  </si>
  <si>
    <t>HJAS</t>
  </si>
  <si>
    <t>HLAS</t>
  </si>
  <si>
    <t>HMAS</t>
  </si>
  <si>
    <t>HNAS</t>
  </si>
  <si>
    <t>HRAS</t>
  </si>
  <si>
    <t>HSAS</t>
  </si>
  <si>
    <t>HTAS</t>
  </si>
  <si>
    <t>HVAS</t>
  </si>
  <si>
    <t>HWAS</t>
  </si>
  <si>
    <t>W3AMS</t>
  </si>
  <si>
    <t>W4AMS</t>
  </si>
  <si>
    <t>W5</t>
  </si>
  <si>
    <t>W5AMS</t>
  </si>
  <si>
    <t>W7</t>
  </si>
  <si>
    <t>W7ADS</t>
  </si>
  <si>
    <t>W7AMS</t>
  </si>
  <si>
    <t>WA</t>
  </si>
  <si>
    <t>WAADS</t>
  </si>
  <si>
    <t>WAAMS</t>
  </si>
  <si>
    <t>WB</t>
  </si>
  <si>
    <t>WBADS</t>
  </si>
  <si>
    <t>WBAMS</t>
  </si>
  <si>
    <t>WDAMS</t>
  </si>
  <si>
    <t>WF</t>
  </si>
  <si>
    <t>WFADS</t>
  </si>
  <si>
    <t>WFAMS</t>
  </si>
  <si>
    <t>WG</t>
  </si>
  <si>
    <t>WGADS</t>
  </si>
  <si>
    <t>WGAMS</t>
  </si>
  <si>
    <t>WH</t>
  </si>
  <si>
    <t>WFOT11</t>
  </si>
  <si>
    <t>WFPS11</t>
  </si>
  <si>
    <t>WFSS11</t>
  </si>
  <si>
    <t>WGAH11</t>
  </si>
  <si>
    <t>WGAS11</t>
  </si>
  <si>
    <t>WGHS11</t>
  </si>
  <si>
    <t>WGMD11</t>
  </si>
  <si>
    <t>WGNA11</t>
  </si>
  <si>
    <t>WGNM11</t>
  </si>
  <si>
    <t>WGOT11</t>
  </si>
  <si>
    <t>WGPS11</t>
  </si>
  <si>
    <t>WGSS11</t>
  </si>
  <si>
    <t>WHAH11</t>
  </si>
  <si>
    <t>WHAS11</t>
  </si>
  <si>
    <t>WHHS11</t>
  </si>
  <si>
    <t>WHMD11</t>
  </si>
  <si>
    <t>WHNA11</t>
  </si>
  <si>
    <t>HO1ADS</t>
  </si>
  <si>
    <t>HO1AMS</t>
  </si>
  <si>
    <t>HW1</t>
  </si>
  <si>
    <t>HW1ADS</t>
  </si>
  <si>
    <t>HW1AMS</t>
  </si>
  <si>
    <t>WE1</t>
  </si>
  <si>
    <t>WE1ADS</t>
  </si>
  <si>
    <t>WE1AMS</t>
  </si>
  <si>
    <t>WN1</t>
  </si>
  <si>
    <t>WN1ADS</t>
  </si>
  <si>
    <t>WN1AMS</t>
  </si>
  <si>
    <t>WO1</t>
  </si>
  <si>
    <t>WO1ADS</t>
  </si>
  <si>
    <t>WO1AMS</t>
  </si>
  <si>
    <t>WW1</t>
  </si>
  <si>
    <t>WW1ADS</t>
  </si>
  <si>
    <t>WW1AMS</t>
  </si>
  <si>
    <t>Employments</t>
  </si>
  <si>
    <t>E</t>
  </si>
  <si>
    <t>HVMED</t>
  </si>
  <si>
    <t>HWMED</t>
  </si>
  <si>
    <t>HYMED</t>
  </si>
  <si>
    <t>HZMED</t>
  </si>
  <si>
    <t>WRTOTB</t>
  </si>
  <si>
    <t>WSTOTB</t>
  </si>
  <si>
    <t>WTTOTB</t>
  </si>
  <si>
    <t>WVTOTB</t>
  </si>
  <si>
    <t>WW1TOTB</t>
  </si>
  <si>
    <t>WWTOTB</t>
  </si>
  <si>
    <t>WW1SS</t>
  </si>
  <si>
    <t>WWAH</t>
  </si>
  <si>
    <t>WWDEN</t>
  </si>
  <si>
    <t>WWMED</t>
  </si>
  <si>
    <t>WWNM</t>
  </si>
  <si>
    <t>WWSS</t>
  </si>
  <si>
    <t>WYAH</t>
  </si>
  <si>
    <t>WYDEN</t>
  </si>
  <si>
    <t>WYMED</t>
  </si>
  <si>
    <t>WYNM</t>
  </si>
  <si>
    <t>WYSS</t>
  </si>
  <si>
    <t>WZAH</t>
  </si>
  <si>
    <t>WZDEN</t>
  </si>
  <si>
    <t>WZMED</t>
  </si>
  <si>
    <t>WZNM</t>
  </si>
  <si>
    <t>Which staff are included and not included</t>
  </si>
  <si>
    <t>Other therapeutic services</t>
  </si>
  <si>
    <t>Scotland</t>
  </si>
  <si>
    <t>P</t>
  </si>
  <si>
    <t>Headcount</t>
  </si>
  <si>
    <t>H</t>
  </si>
  <si>
    <t>E1</t>
  </si>
  <si>
    <t>B</t>
  </si>
  <si>
    <t>F</t>
  </si>
  <si>
    <t>S</t>
  </si>
  <si>
    <t>N1</t>
  </si>
  <si>
    <t>N</t>
  </si>
  <si>
    <t>R</t>
  </si>
  <si>
    <t>H3NA11</t>
  </si>
  <si>
    <t>H5HS11</t>
  </si>
  <si>
    <t>HTES11</t>
  </si>
  <si>
    <t>HYNA11</t>
  </si>
  <si>
    <t>HN1ES11</t>
  </si>
  <si>
    <t>W3NA11</t>
  </si>
  <si>
    <t>W5HS11</t>
  </si>
  <si>
    <t>WTES11</t>
  </si>
  <si>
    <t>WYNA11</t>
  </si>
  <si>
    <t>WN1ES11</t>
  </si>
  <si>
    <t>HPGP</t>
  </si>
  <si>
    <t>HE1GP</t>
  </si>
  <si>
    <t>HN1GP</t>
  </si>
  <si>
    <t>HW1GP</t>
  </si>
  <si>
    <t>HAGP</t>
  </si>
  <si>
    <t>HBGP</t>
  </si>
  <si>
    <t>HFGP</t>
  </si>
  <si>
    <t>HGGP</t>
  </si>
  <si>
    <t>HHGP</t>
  </si>
  <si>
    <t>HLGP</t>
  </si>
  <si>
    <t>HNGP</t>
  </si>
  <si>
    <t>HRGP</t>
  </si>
  <si>
    <t>HSGP</t>
  </si>
  <si>
    <t>HTGP</t>
  </si>
  <si>
    <t>HVGP</t>
  </si>
  <si>
    <t>HWGP</t>
  </si>
  <si>
    <t>HYGP</t>
  </si>
  <si>
    <t>HS</t>
  </si>
  <si>
    <t>ES</t>
  </si>
  <si>
    <t>AS</t>
  </si>
  <si>
    <t>SS</t>
  </si>
  <si>
    <t>Notes:</t>
  </si>
  <si>
    <t>WCTOTB</t>
  </si>
  <si>
    <t>H2AH11</t>
  </si>
  <si>
    <t>H2AS11</t>
  </si>
  <si>
    <t>H2HS11</t>
  </si>
  <si>
    <t>H2MD11</t>
  </si>
  <si>
    <t>H2NA11</t>
  </si>
  <si>
    <t>H2OT11</t>
  </si>
  <si>
    <t>H2SS11</t>
  </si>
  <si>
    <t>H3AS11</t>
  </si>
  <si>
    <t>H3PS11</t>
  </si>
  <si>
    <t>H3SS11</t>
  </si>
  <si>
    <t>H4AS11</t>
  </si>
  <si>
    <t>H4NA11</t>
  </si>
  <si>
    <t>H5AH11</t>
  </si>
  <si>
    <t>H5AS11</t>
  </si>
  <si>
    <t>H5MD11</t>
  </si>
  <si>
    <t>H5NA11</t>
  </si>
  <si>
    <t>H5NM11</t>
  </si>
  <si>
    <t>H5OT11</t>
  </si>
  <si>
    <t>H5SS11</t>
  </si>
  <si>
    <t>H7AH11</t>
  </si>
  <si>
    <t>H7AS11</t>
  </si>
  <si>
    <t>H7HS11</t>
  </si>
  <si>
    <t>H7MD11</t>
  </si>
  <si>
    <t>H7NA11</t>
  </si>
  <si>
    <t>H7NM11</t>
  </si>
  <si>
    <t>H7OT11</t>
  </si>
  <si>
    <t>H7PS11</t>
  </si>
  <si>
    <t>H7SS11</t>
  </si>
  <si>
    <t>HAAH11</t>
  </si>
  <si>
    <t>HWNA11</t>
  </si>
  <si>
    <t>HWNM11</t>
  </si>
  <si>
    <t>HWOT11</t>
  </si>
  <si>
    <t>HWPS11</t>
  </si>
  <si>
    <t>HWSS11</t>
  </si>
  <si>
    <t>HYAH11</t>
  </si>
  <si>
    <t>HYAS11</t>
  </si>
  <si>
    <t>HYES11</t>
  </si>
  <si>
    <t>HYHS11</t>
  </si>
  <si>
    <t>HYMD11</t>
  </si>
  <si>
    <t>HYNM11</t>
  </si>
  <si>
    <t>HYOT11</t>
  </si>
  <si>
    <t>HYPS11</t>
  </si>
  <si>
    <t>HYSS11</t>
  </si>
  <si>
    <t>HZAH11</t>
  </si>
  <si>
    <t>HZAS11</t>
  </si>
  <si>
    <t>HZHS11</t>
  </si>
  <si>
    <t>HZMD11</t>
  </si>
  <si>
    <t>HYAS</t>
  </si>
  <si>
    <t>HZAS</t>
  </si>
  <si>
    <t>W2AH</t>
  </si>
  <si>
    <t>W3AH</t>
  </si>
  <si>
    <t>W4AH</t>
  </si>
  <si>
    <t>WMAH</t>
  </si>
  <si>
    <t>HPSS</t>
  </si>
  <si>
    <t>HANM11</t>
  </si>
  <si>
    <t>HAOT11</t>
  </si>
  <si>
    <t>HAPS11</t>
  </si>
  <si>
    <t>HASS11</t>
  </si>
  <si>
    <t>HBAH11</t>
  </si>
  <si>
    <t>HBAS11</t>
  </si>
  <si>
    <t>HBHS11</t>
  </si>
  <si>
    <t>HBMD11</t>
  </si>
  <si>
    <t>HBNA11</t>
  </si>
  <si>
    <t>HBNM11</t>
  </si>
  <si>
    <t>HBOT11</t>
  </si>
  <si>
    <t>HBPS11</t>
  </si>
  <si>
    <t>HBSS11</t>
  </si>
  <si>
    <t>HDAH11</t>
  </si>
  <si>
    <t>HDAS11</t>
  </si>
  <si>
    <t>HDHS11</t>
  </si>
  <si>
    <t>HDNA11</t>
  </si>
  <si>
    <t>HDNM11</t>
  </si>
  <si>
    <t>HDOT11</t>
  </si>
  <si>
    <t>HDPS11</t>
  </si>
  <si>
    <t>HDSS11</t>
  </si>
  <si>
    <t>HFAH11</t>
  </si>
  <si>
    <t>HFAS11</t>
  </si>
  <si>
    <t>HFHS11</t>
  </si>
  <si>
    <t>WYMD11</t>
  </si>
  <si>
    <t>WYNM11</t>
  </si>
  <si>
    <t>WYOT11</t>
  </si>
  <si>
    <t>WYPS11</t>
  </si>
  <si>
    <t>WYSS11</t>
  </si>
  <si>
    <t>WZAH11</t>
  </si>
  <si>
    <t>WZAS11</t>
  </si>
  <si>
    <t>WZHS11</t>
  </si>
  <si>
    <t>WZMD11</t>
  </si>
  <si>
    <t>WZNA11</t>
  </si>
  <si>
    <t>WZNM11</t>
  </si>
  <si>
    <t>WZOT11</t>
  </si>
  <si>
    <t>WZPS11</t>
  </si>
  <si>
    <t>WZSS11</t>
  </si>
  <si>
    <t>WPAH11</t>
  </si>
  <si>
    <t>WPAS11</t>
  </si>
  <si>
    <t>WPES11</t>
  </si>
  <si>
    <t>WLDEN</t>
  </si>
  <si>
    <t>WLMED</t>
  </si>
  <si>
    <t>WLNM</t>
  </si>
  <si>
    <t>WLSS</t>
  </si>
  <si>
    <t>Trend</t>
  </si>
  <si>
    <t>HFMD11</t>
  </si>
  <si>
    <t>HFNA11</t>
  </si>
  <si>
    <t>HFNM11</t>
  </si>
  <si>
    <t>HFOT11</t>
  </si>
  <si>
    <t>HFPS11</t>
  </si>
  <si>
    <t>HFSS11</t>
  </si>
  <si>
    <t>HGAH11</t>
  </si>
  <si>
    <t>HGAS11</t>
  </si>
  <si>
    <t>HGHS11</t>
  </si>
  <si>
    <t>HGMD11</t>
  </si>
  <si>
    <t>HGNA11</t>
  </si>
  <si>
    <t>HGNM11</t>
  </si>
  <si>
    <t>HGOT11</t>
  </si>
  <si>
    <t>HGPS11</t>
  </si>
  <si>
    <t>HZTOTB</t>
  </si>
  <si>
    <t>HE1TOTB</t>
  </si>
  <si>
    <t>HN1TOTB</t>
  </si>
  <si>
    <t>HO1TOTB</t>
  </si>
  <si>
    <t>HW1TOTB</t>
  </si>
  <si>
    <t>WE1MD11</t>
  </si>
  <si>
    <t>W7AH</t>
  </si>
  <si>
    <t>WCAH</t>
  </si>
  <si>
    <t>HPES</t>
  </si>
  <si>
    <t>HE1ES</t>
  </si>
  <si>
    <t>HN1ES</t>
  </si>
  <si>
    <t>HO1ES</t>
  </si>
  <si>
    <t>HW1ES</t>
  </si>
  <si>
    <t>HMES</t>
  </si>
  <si>
    <t>HPAS</t>
  </si>
  <si>
    <t>HE1AS</t>
  </si>
  <si>
    <t>HN1AS</t>
  </si>
  <si>
    <t>HO1AS</t>
  </si>
  <si>
    <t>HW1AS</t>
  </si>
  <si>
    <t>HZNA11</t>
  </si>
  <si>
    <t>HZNM11</t>
  </si>
  <si>
    <t>HZOT11</t>
  </si>
  <si>
    <t>HZPS11</t>
  </si>
  <si>
    <t>HZSS11</t>
  </si>
  <si>
    <t>HPHS11</t>
  </si>
  <si>
    <t>HPMD11</t>
  </si>
  <si>
    <t>HPNA11</t>
  </si>
  <si>
    <t>HPOT11</t>
  </si>
  <si>
    <t>HPPS11</t>
  </si>
  <si>
    <t>HE1AH11</t>
  </si>
  <si>
    <t>HE1AS11</t>
  </si>
  <si>
    <t>HE1ES11</t>
  </si>
  <si>
    <t>HE1HS11</t>
  </si>
  <si>
    <t>WDMED</t>
  </si>
  <si>
    <t>WDNM</t>
  </si>
  <si>
    <t>WDSS</t>
  </si>
  <si>
    <t>WE1AH</t>
  </si>
  <si>
    <t>WE1AS</t>
  </si>
  <si>
    <t>WE1DEN</t>
  </si>
  <si>
    <t>WE1ES</t>
  </si>
  <si>
    <t>WE1MED</t>
  </si>
  <si>
    <t>WE1NM</t>
  </si>
  <si>
    <t>WE1SS</t>
  </si>
  <si>
    <t>WFAH</t>
  </si>
  <si>
    <t>WFDEN</t>
  </si>
  <si>
    <t>WFMED</t>
  </si>
  <si>
    <t>WFNM</t>
  </si>
  <si>
    <t>WFSS</t>
  </si>
  <si>
    <t>WGAH</t>
  </si>
  <si>
    <t>WGDEN</t>
  </si>
  <si>
    <t>WGMED</t>
  </si>
  <si>
    <t>WGNM</t>
  </si>
  <si>
    <t>WGSS</t>
  </si>
  <si>
    <t>WHAH</t>
  </si>
  <si>
    <t>WHDEN</t>
  </si>
  <si>
    <t>WHMED</t>
  </si>
  <si>
    <t>WHNM</t>
  </si>
  <si>
    <t>WHSS</t>
  </si>
  <si>
    <t>WJAH</t>
  </si>
  <si>
    <t xml:space="preserve">    NHS Healthcare Improvement Scotland</t>
  </si>
  <si>
    <t>HO1AS11</t>
  </si>
  <si>
    <t>HO1ES11</t>
  </si>
  <si>
    <t>HO1HS11</t>
  </si>
  <si>
    <t>HO1MD11</t>
  </si>
  <si>
    <t>HO1NA11</t>
  </si>
  <si>
    <t>Information available within this workbook:</t>
  </si>
  <si>
    <t>HNMED</t>
  </si>
  <si>
    <t>HRMED</t>
  </si>
  <si>
    <t>HSMED</t>
  </si>
  <si>
    <t>HTMED</t>
  </si>
  <si>
    <t>H7AMS</t>
  </si>
  <si>
    <t>HA</t>
  </si>
  <si>
    <t>HAADS</t>
  </si>
  <si>
    <t>HAAMS</t>
  </si>
  <si>
    <t>HB</t>
  </si>
  <si>
    <t>HBADS</t>
  </si>
  <si>
    <t>HBAMS</t>
  </si>
  <si>
    <t>HDAMS</t>
  </si>
  <si>
    <t>HF</t>
  </si>
  <si>
    <t>HFADS</t>
  </si>
  <si>
    <t>HFAMS</t>
  </si>
  <si>
    <t>HG</t>
  </si>
  <si>
    <t>HGADS</t>
  </si>
  <si>
    <t>HGAMS</t>
  </si>
  <si>
    <t>HH</t>
  </si>
  <si>
    <t>HHADS</t>
  </si>
  <si>
    <t>HHAMS</t>
  </si>
  <si>
    <t>HJ</t>
  </si>
  <si>
    <t>HJAMS</t>
  </si>
  <si>
    <t>HL</t>
  </si>
  <si>
    <t>HLADS</t>
  </si>
  <si>
    <t>HLAMS</t>
  </si>
  <si>
    <t>HN</t>
  </si>
  <si>
    <t>HNADS</t>
  </si>
  <si>
    <t>HNAMS</t>
  </si>
  <si>
    <t>HRADS</t>
  </si>
  <si>
    <t>HRAMS</t>
  </si>
  <si>
    <t>HSADS</t>
  </si>
  <si>
    <t>HSAMS</t>
  </si>
  <si>
    <t>HT</t>
  </si>
  <si>
    <t>HTADS</t>
  </si>
  <si>
    <t>HTAMS</t>
  </si>
  <si>
    <t>HV</t>
  </si>
  <si>
    <t>HVADS</t>
  </si>
  <si>
    <t>HVAMS</t>
  </si>
  <si>
    <t>HW</t>
  </si>
  <si>
    <t>HWADS</t>
  </si>
  <si>
    <t>HWAMS</t>
  </si>
  <si>
    <t>HY</t>
  </si>
  <si>
    <t>HYADS</t>
  </si>
  <si>
    <t>HYAMS</t>
  </si>
  <si>
    <t>HZ</t>
  </si>
  <si>
    <t>HZADS</t>
  </si>
  <si>
    <t>HZAMS</t>
  </si>
  <si>
    <t>HPADS</t>
  </si>
  <si>
    <t>HPAMS</t>
  </si>
  <si>
    <t>W2</t>
  </si>
  <si>
    <t>W2ADS</t>
  </si>
  <si>
    <t>W2AMS</t>
  </si>
  <si>
    <t>W3ADS</t>
  </si>
  <si>
    <t>HLES11</t>
  </si>
  <si>
    <t>WLES11</t>
  </si>
  <si>
    <t>WHNM11</t>
  </si>
  <si>
    <t>WHOT11</t>
  </si>
  <si>
    <t>WHPS11</t>
  </si>
  <si>
    <t>WHSS11</t>
  </si>
  <si>
    <t>WJAH11</t>
  </si>
  <si>
    <t>WJAS11</t>
  </si>
  <si>
    <t>WJHS11</t>
  </si>
  <si>
    <t>WJMD11</t>
  </si>
  <si>
    <t>WJNA11</t>
  </si>
  <si>
    <t>WJNM11</t>
  </si>
  <si>
    <t>WJOT11</t>
  </si>
  <si>
    <t>WYTOTB</t>
  </si>
  <si>
    <t>WZTOTB</t>
  </si>
  <si>
    <t xml:space="preserve">    NHS Health Scotland</t>
  </si>
  <si>
    <t xml:space="preserve"> North Region</t>
  </si>
  <si>
    <t xml:space="preserve"> East Region</t>
  </si>
  <si>
    <t xml:space="preserve"> West Region</t>
  </si>
  <si>
    <t>WRNM</t>
  </si>
  <si>
    <t>WRSS</t>
  </si>
  <si>
    <t>WSAH</t>
  </si>
  <si>
    <t>WSDEN</t>
  </si>
  <si>
    <t>WSMED</t>
  </si>
  <si>
    <t>WSNM</t>
  </si>
  <si>
    <t>WSSS</t>
  </si>
  <si>
    <t>WTAH</t>
  </si>
  <si>
    <t>WTDEN</t>
  </si>
  <si>
    <t>WTMED</t>
  </si>
  <si>
    <t>WTNM</t>
  </si>
  <si>
    <t>H5PS11</t>
  </si>
  <si>
    <t>HPGD</t>
  </si>
  <si>
    <t>W5PS11</t>
  </si>
  <si>
    <t>HE1GD</t>
  </si>
  <si>
    <t>HN1GD</t>
  </si>
  <si>
    <t>HW1GD</t>
  </si>
  <si>
    <t>HAGD</t>
  </si>
  <si>
    <t>HBGD</t>
  </si>
  <si>
    <t>HFGD</t>
  </si>
  <si>
    <t>HGGD</t>
  </si>
  <si>
    <t>HHGD</t>
  </si>
  <si>
    <t>HLGD</t>
  </si>
  <si>
    <t>HNGD</t>
  </si>
  <si>
    <t>HRGD</t>
  </si>
  <si>
    <t>HSGD</t>
  </si>
  <si>
    <t>HTGD</t>
  </si>
  <si>
    <t>HVGD</t>
  </si>
  <si>
    <t>HWGD</t>
  </si>
  <si>
    <t>HYGD</t>
  </si>
  <si>
    <t>HZGD</t>
  </si>
  <si>
    <t>HZGP</t>
  </si>
  <si>
    <t>HeadcountP</t>
  </si>
  <si>
    <t>HP</t>
  </si>
  <si>
    <t>WTEP</t>
  </si>
  <si>
    <t>HeadcountR</t>
  </si>
  <si>
    <t>HR</t>
  </si>
  <si>
    <t>WTER</t>
  </si>
  <si>
    <t>T</t>
  </si>
  <si>
    <t>W</t>
  </si>
  <si>
    <t>Z</t>
  </si>
  <si>
    <t>W1</t>
  </si>
  <si>
    <t>A</t>
  </si>
  <si>
    <t>G</t>
  </si>
  <si>
    <t>L</t>
  </si>
  <si>
    <t>V</t>
  </si>
  <si>
    <t>Y</t>
  </si>
  <si>
    <t>D</t>
  </si>
  <si>
    <t>J</t>
  </si>
  <si>
    <t>M</t>
  </si>
  <si>
    <t>WTE</t>
  </si>
  <si>
    <t>NHS Region and NHS Board</t>
  </si>
  <si>
    <t>WTE / Headcount</t>
  </si>
  <si>
    <t>HE1MD11</t>
  </si>
  <si>
    <t>HE1NA11</t>
  </si>
  <si>
    <t>HBTOT</t>
  </si>
  <si>
    <t>HDTOT</t>
  </si>
  <si>
    <t>HFTOT</t>
  </si>
  <si>
    <t>HGTOT</t>
  </si>
  <si>
    <t>HHTOT</t>
  </si>
  <si>
    <t>HJTOT</t>
  </si>
  <si>
    <t>HLTOT</t>
  </si>
  <si>
    <t>HMTOT</t>
  </si>
  <si>
    <t>HNTOT</t>
  </si>
  <si>
    <t>HRTOT</t>
  </si>
  <si>
    <t>HSTOT</t>
  </si>
  <si>
    <t>HTTOT</t>
  </si>
  <si>
    <t>HVTOT</t>
  </si>
  <si>
    <t>HWTOT</t>
  </si>
  <si>
    <t>HYTOT</t>
  </si>
  <si>
    <t>HZTOT</t>
  </si>
  <si>
    <t>% Change</t>
  </si>
  <si>
    <t>HGSS11</t>
  </si>
  <si>
    <t>HHAH11</t>
  </si>
  <si>
    <t>HHAS11</t>
  </si>
  <si>
    <t>HHHS11</t>
  </si>
  <si>
    <t>HHMD11</t>
  </si>
  <si>
    <t>HHNA11</t>
  </si>
  <si>
    <t>HHNM11</t>
  </si>
  <si>
    <t>HHOT11</t>
  </si>
  <si>
    <t>HHPS11</t>
  </si>
  <si>
    <t>HHSS11</t>
  </si>
  <si>
    <t>HJAH11</t>
  </si>
  <si>
    <t>WPHS11</t>
  </si>
  <si>
    <t>WPMD11</t>
  </si>
  <si>
    <t>WPNA11</t>
  </si>
  <si>
    <t>WPNM11</t>
  </si>
  <si>
    <t>WPOT11</t>
  </si>
  <si>
    <t>WPPS11</t>
  </si>
  <si>
    <t>WPSS11</t>
  </si>
  <si>
    <t>WE1AH11</t>
  </si>
  <si>
    <t>WE1AS11</t>
  </si>
  <si>
    <t>WE1ES11</t>
  </si>
  <si>
    <t>WE1HS11</t>
  </si>
  <si>
    <t>W5NM</t>
  </si>
  <si>
    <t>W5SS</t>
  </si>
  <si>
    <t>W7DEN</t>
  </si>
  <si>
    <t>W7MED</t>
  </si>
  <si>
    <t>W7NM</t>
  </si>
  <si>
    <t>W7SS</t>
  </si>
  <si>
    <t>W2TOTB</t>
  </si>
  <si>
    <t>W3TOTB</t>
  </si>
  <si>
    <t>W4TOTB</t>
  </si>
  <si>
    <t>WATOTB</t>
  </si>
  <si>
    <t>WBTOTB</t>
  </si>
  <si>
    <t>WDTOTB</t>
  </si>
  <si>
    <t>WE1TOTB</t>
  </si>
  <si>
    <t>WFTOTB</t>
  </si>
  <si>
    <t>WGTOTB</t>
  </si>
  <si>
    <t>WHTOTB</t>
  </si>
  <si>
    <t>WJTOTB</t>
  </si>
  <si>
    <t>WLTOTB</t>
  </si>
  <si>
    <t>WMTOTB</t>
  </si>
  <si>
    <t>Quarter</t>
  </si>
  <si>
    <t>Annual</t>
  </si>
  <si>
    <t>H5TOTB</t>
  </si>
  <si>
    <t>H7TOTB</t>
  </si>
  <si>
    <t>W5TOTB</t>
  </si>
  <si>
    <t>W7TOTB</t>
  </si>
  <si>
    <t>NA11</t>
  </si>
  <si>
    <t>HJAS11</t>
  </si>
  <si>
    <t>HJHS11</t>
  </si>
  <si>
    <t>HJMD11</t>
  </si>
  <si>
    <t>HJNA11</t>
  </si>
  <si>
    <t>HJNM11</t>
  </si>
  <si>
    <t>HJOT11</t>
  </si>
  <si>
    <t>HJPS11</t>
  </si>
  <si>
    <t>HJSS11</t>
  </si>
  <si>
    <t>HLAH11</t>
  </si>
  <si>
    <t>HLAS11</t>
  </si>
  <si>
    <t>HLHS11</t>
  </si>
  <si>
    <t>HLMD11</t>
  </si>
  <si>
    <t>HLNA11</t>
  </si>
  <si>
    <t>HLNM11</t>
  </si>
  <si>
    <t>HLOT11</t>
  </si>
  <si>
    <t>HLPS11</t>
  </si>
  <si>
    <t>HLSS11</t>
  </si>
  <si>
    <t>HMAS11</t>
  </si>
  <si>
    <t>HMES11</t>
  </si>
  <si>
    <t>HMNA11</t>
  </si>
  <si>
    <t>HMPS11</t>
  </si>
  <si>
    <t>HMSS11</t>
  </si>
  <si>
    <t>HNAH11</t>
  </si>
  <si>
    <t>HNAS11</t>
  </si>
  <si>
    <t>HNHS11</t>
  </si>
  <si>
    <t>HNMD11</t>
  </si>
  <si>
    <t>HNNA11</t>
  </si>
  <si>
    <t>HNNM11</t>
  </si>
  <si>
    <t>HNOT11</t>
  </si>
  <si>
    <t>HNPS11</t>
  </si>
  <si>
    <t>HNSS11</t>
  </si>
  <si>
    <t>HRAH11</t>
  </si>
  <si>
    <t>HRAS11</t>
  </si>
  <si>
    <t>HRHS11</t>
  </si>
  <si>
    <t>HRMD11</t>
  </si>
  <si>
    <t>HRNM11</t>
  </si>
  <si>
    <t>HROT11</t>
  </si>
  <si>
    <t>HRPS11</t>
  </si>
  <si>
    <t>HRSS11</t>
  </si>
  <si>
    <t>HSAH11</t>
  </si>
  <si>
    <t>HSAS11</t>
  </si>
  <si>
    <t>HSES11</t>
  </si>
  <si>
    <t>HSHS11</t>
  </si>
  <si>
    <t>HSMD11</t>
  </si>
  <si>
    <t>HSNA11</t>
  </si>
  <si>
    <t>HSNM11</t>
  </si>
  <si>
    <t>HSOT11</t>
  </si>
  <si>
    <t>HSPS11</t>
  </si>
  <si>
    <t>HSSS11</t>
  </si>
  <si>
    <t>HTAH11</t>
  </si>
  <si>
    <t>- Staff who have a blank/unknown payscale</t>
  </si>
  <si>
    <t>- Staff who have an AfC detail code but not an AfC payscale</t>
  </si>
  <si>
    <t>Whole time equivalent (WTE) adjusts headcount staff figures to take account of part time staff.</t>
  </si>
  <si>
    <t>WJMED</t>
  </si>
  <si>
    <t>WJNM</t>
  </si>
  <si>
    <t>WADEN</t>
  </si>
  <si>
    <t>WAMED</t>
  </si>
  <si>
    <t>WANM</t>
  </si>
  <si>
    <t>WASS</t>
  </si>
  <si>
    <t>WBAH</t>
  </si>
  <si>
    <t>WBDEN</t>
  </si>
  <si>
    <t>WBMED</t>
  </si>
  <si>
    <t>WBNM</t>
  </si>
  <si>
    <t>WBSS</t>
  </si>
  <si>
    <t>WCDEN</t>
  </si>
  <si>
    <t>WCMED</t>
  </si>
  <si>
    <t>WDAH</t>
  </si>
  <si>
    <t xml:space="preserve">    NHS 24</t>
  </si>
  <si>
    <t xml:space="preserve">    NHS National Services Scotland</t>
  </si>
  <si>
    <t xml:space="preserve">    NHS Education for Scotland</t>
  </si>
  <si>
    <t>HTAS11</t>
  </si>
  <si>
    <t>HTHS11</t>
  </si>
  <si>
    <t>HTMD11</t>
  </si>
  <si>
    <t>HTNA11</t>
  </si>
  <si>
    <t>HE1SS</t>
  </si>
  <si>
    <t>HN1SS</t>
  </si>
  <si>
    <t>HO1SS</t>
  </si>
  <si>
    <t>HW1SS</t>
  </si>
  <si>
    <t>H2SS</t>
  </si>
  <si>
    <t>H5SS</t>
  </si>
  <si>
    <t>H2</t>
  </si>
  <si>
    <t>H2ADS</t>
  </si>
  <si>
    <t>H2AMS</t>
  </si>
  <si>
    <t>H3ADS</t>
  </si>
  <si>
    <t>H3AMS</t>
  </si>
  <si>
    <t>H4AMS</t>
  </si>
  <si>
    <t>H5</t>
  </si>
  <si>
    <t>H5AMS</t>
  </si>
  <si>
    <t>H7</t>
  </si>
  <si>
    <t>H7ADS</t>
  </si>
  <si>
    <t>HPDEN</t>
  </si>
  <si>
    <t>HE1DEN</t>
  </si>
  <si>
    <t>HN1DEN</t>
  </si>
  <si>
    <t>HO1DEN</t>
  </si>
  <si>
    <t>HW1DEN</t>
  </si>
  <si>
    <t>H2DEN</t>
  </si>
  <si>
    <t>H7DEN</t>
  </si>
  <si>
    <t>HADEN</t>
  </si>
  <si>
    <t>HBDEN</t>
  </si>
  <si>
    <t>HCDEN</t>
  </si>
  <si>
    <t>HFDEN</t>
  </si>
  <si>
    <t>HGDEN</t>
  </si>
  <si>
    <t>HHDEN</t>
  </si>
  <si>
    <t>HLDEN</t>
  </si>
  <si>
    <t>HNDEN</t>
  </si>
  <si>
    <t>HRDEN</t>
  </si>
  <si>
    <t>HSDEN</t>
  </si>
  <si>
    <t>HTDEN</t>
  </si>
  <si>
    <t>HVDEN</t>
  </si>
  <si>
    <t>HWDEN</t>
  </si>
  <si>
    <t>HYDEN</t>
  </si>
  <si>
    <t>HZDEN</t>
  </si>
  <si>
    <t>The following symbols and abbreviations have been used:</t>
  </si>
  <si>
    <t>x not applicable</t>
  </si>
  <si>
    <t>.. not available</t>
  </si>
  <si>
    <t>- nil</t>
  </si>
  <si>
    <t>HE1NM11</t>
  </si>
  <si>
    <t>HE1OT11</t>
  </si>
  <si>
    <t>HE1PS11</t>
  </si>
  <si>
    <t>HE1SS11</t>
  </si>
  <si>
    <t>HN1AH11</t>
  </si>
  <si>
    <t>HN1AS11</t>
  </si>
  <si>
    <t>HN1HS11</t>
  </si>
  <si>
    <t>HN1MD11</t>
  </si>
  <si>
    <t>HN1NA11</t>
  </si>
  <si>
    <t>HN1NM11</t>
  </si>
  <si>
    <t>HN1OT11</t>
  </si>
  <si>
    <t>HN1PS11</t>
  </si>
  <si>
    <t>HN1SS11</t>
  </si>
  <si>
    <t>HO1AH11</t>
  </si>
  <si>
    <t>MED</t>
  </si>
  <si>
    <t>DEN</t>
  </si>
  <si>
    <t>MD</t>
  </si>
  <si>
    <t>NM</t>
  </si>
  <si>
    <t>AH</t>
  </si>
  <si>
    <t>OT</t>
  </si>
  <si>
    <t>PS</t>
  </si>
  <si>
    <t xml:space="preserve">    NHS Lanarkshire         </t>
  </si>
  <si>
    <t xml:space="preserve">    NHS Forth Valley        </t>
  </si>
  <si>
    <t xml:space="preserve">    NHS Dumfries &amp; Galloway </t>
  </si>
  <si>
    <t xml:space="preserve">    State Hospital</t>
  </si>
  <si>
    <t xml:space="preserve">    Scottish Ambulance Service</t>
  </si>
  <si>
    <t>H2NM11</t>
  </si>
  <si>
    <t>W2NM11</t>
  </si>
  <si>
    <t>W2TOT</t>
  </si>
  <si>
    <t>W3TOT</t>
  </si>
  <si>
    <t>W4TOT</t>
  </si>
  <si>
    <t>W5TOT</t>
  </si>
  <si>
    <t>W7TOT</t>
  </si>
  <si>
    <t>WATOT</t>
  </si>
  <si>
    <t>WBTOT</t>
  </si>
  <si>
    <t>WDTOT</t>
  </si>
  <si>
    <t>WFTOT</t>
  </si>
  <si>
    <t>WGTOT</t>
  </si>
  <si>
    <t>WHTOT</t>
  </si>
  <si>
    <t>WJTOT</t>
  </si>
  <si>
    <t>WLTOT</t>
  </si>
  <si>
    <t>WMTOT</t>
  </si>
  <si>
    <t>WNTOT</t>
  </si>
  <si>
    <t>WRTOT</t>
  </si>
  <si>
    <t>WSTOT</t>
  </si>
  <si>
    <t>WTTOT</t>
  </si>
  <si>
    <t>WVTOT</t>
  </si>
  <si>
    <t>WWTOT</t>
  </si>
  <si>
    <t>WYTOT</t>
  </si>
  <si>
    <t>WZTOT</t>
  </si>
  <si>
    <t>WPTOT</t>
  </si>
  <si>
    <t>WE1TOT</t>
  </si>
  <si>
    <t>WN1TOT</t>
  </si>
  <si>
    <t>WO1TOT</t>
  </si>
  <si>
    <t>WW1TOT</t>
  </si>
  <si>
    <t>WRMED</t>
  </si>
  <si>
    <t>Mar 13</t>
  </si>
  <si>
    <t>HNES11</t>
  </si>
  <si>
    <t>WNES11</t>
  </si>
  <si>
    <t>Jun 13</t>
  </si>
  <si>
    <t>- Headcount and whole time equivalent - whole time equivalent is the default option.</t>
  </si>
  <si>
    <t>Sep 13</t>
  </si>
  <si>
    <t>H3NM11</t>
  </si>
  <si>
    <t>H4NM11</t>
  </si>
  <si>
    <t>HGES11</t>
  </si>
  <si>
    <t>HMAH11</t>
  </si>
  <si>
    <t>HVES11</t>
  </si>
  <si>
    <t>W3NM11</t>
  </si>
  <si>
    <t>W4NM11</t>
  </si>
  <si>
    <t>WGES11</t>
  </si>
  <si>
    <t>WMAH11</t>
  </si>
  <si>
    <t>WVES11</t>
  </si>
  <si>
    <t>HJES11</t>
  </si>
  <si>
    <t>WJES11</t>
  </si>
  <si>
    <t>E2</t>
  </si>
  <si>
    <t>E2ADS</t>
  </si>
  <si>
    <t>E2AMS</t>
  </si>
  <si>
    <t>E3ADS</t>
  </si>
  <si>
    <t>E3AMS</t>
  </si>
  <si>
    <t>E4AMS</t>
  </si>
  <si>
    <t>E5</t>
  </si>
  <si>
    <t>E5AMS</t>
  </si>
  <si>
    <t>E7ADS</t>
  </si>
  <si>
    <t>E7AMS</t>
  </si>
  <si>
    <t>EA</t>
  </si>
  <si>
    <t>EAADS</t>
  </si>
  <si>
    <t>EAAMS</t>
  </si>
  <si>
    <t>EB</t>
  </si>
  <si>
    <t>EBADS</t>
  </si>
  <si>
    <t>EBAMS</t>
  </si>
  <si>
    <t>EDAMS</t>
  </si>
  <si>
    <t>EF</t>
  </si>
  <si>
    <t>EFADS</t>
  </si>
  <si>
    <t>EFAMS</t>
  </si>
  <si>
    <t>EG</t>
  </si>
  <si>
    <t>EGADS</t>
  </si>
  <si>
    <t>EGAMS</t>
  </si>
  <si>
    <t>EH</t>
  </si>
  <si>
    <t>EHADS</t>
  </si>
  <si>
    <t>EHAMS</t>
  </si>
  <si>
    <t>EJ</t>
  </si>
  <si>
    <t>EJAMS</t>
  </si>
  <si>
    <t>EL</t>
  </si>
  <si>
    <t>ELADS</t>
  </si>
  <si>
    <t>ELAMS</t>
  </si>
  <si>
    <t>EN</t>
  </si>
  <si>
    <t>ENADS</t>
  </si>
  <si>
    <t>ENAMS</t>
  </si>
  <si>
    <t>ER</t>
  </si>
  <si>
    <t>ERADS</t>
  </si>
  <si>
    <t>ERAMS</t>
  </si>
  <si>
    <t>ESADS</t>
  </si>
  <si>
    <t>ESAMS</t>
  </si>
  <si>
    <t>ET</t>
  </si>
  <si>
    <t>ETADS</t>
  </si>
  <si>
    <t>ETAMS</t>
  </si>
  <si>
    <t>EV</t>
  </si>
  <si>
    <t>EVADS</t>
  </si>
  <si>
    <t>EVAMS</t>
  </si>
  <si>
    <t>EW</t>
  </si>
  <si>
    <t>EWADS</t>
  </si>
  <si>
    <t>EWAMS</t>
  </si>
  <si>
    <t>EY</t>
  </si>
  <si>
    <t>EYADS</t>
  </si>
  <si>
    <t>EYAMS</t>
  </si>
  <si>
    <t>EZ</t>
  </si>
  <si>
    <t>EZADS</t>
  </si>
  <si>
    <t>EZAMS</t>
  </si>
  <si>
    <t>EP</t>
  </si>
  <si>
    <t>EPADS</t>
  </si>
  <si>
    <t>EPAMS</t>
  </si>
  <si>
    <t>EE1</t>
  </si>
  <si>
    <t>EE1ADS</t>
  </si>
  <si>
    <t>EE1AMS</t>
  </si>
  <si>
    <t>EN1</t>
  </si>
  <si>
    <t>EN1ADS</t>
  </si>
  <si>
    <t>EN1AMS</t>
  </si>
  <si>
    <t>EO1</t>
  </si>
  <si>
    <t>EO1ADS</t>
  </si>
  <si>
    <t>EO1AMS</t>
  </si>
  <si>
    <t>EW1</t>
  </si>
  <si>
    <t>EW1ADS</t>
  </si>
  <si>
    <t>EW1AMS</t>
  </si>
  <si>
    <t>E2TOT</t>
  </si>
  <si>
    <t>E3TOT</t>
  </si>
  <si>
    <t>E4TOT</t>
  </si>
  <si>
    <t>E5TOT</t>
  </si>
  <si>
    <t>E7TOT</t>
  </si>
  <si>
    <t>EATOT</t>
  </si>
  <si>
    <t>EBTOT</t>
  </si>
  <si>
    <t>EDTOT</t>
  </si>
  <si>
    <t>EFTOT</t>
  </si>
  <si>
    <t>EGTOT</t>
  </si>
  <si>
    <t>EHTOT</t>
  </si>
  <si>
    <t>EJTOT</t>
  </si>
  <si>
    <t>ELTOT</t>
  </si>
  <si>
    <t>EMTOT</t>
  </si>
  <si>
    <t>ENTOT</t>
  </si>
  <si>
    <t>ERTOT</t>
  </si>
  <si>
    <t>ESTOT</t>
  </si>
  <si>
    <t>ETTOT</t>
  </si>
  <si>
    <t>EVTOT</t>
  </si>
  <si>
    <t>EWTOT</t>
  </si>
  <si>
    <t>EYTOT</t>
  </si>
  <si>
    <t>EZTOT</t>
  </si>
  <si>
    <t>EPTOT</t>
  </si>
  <si>
    <t>EE1TOT</t>
  </si>
  <si>
    <t>EN1TOT</t>
  </si>
  <si>
    <t>EO1TOT</t>
  </si>
  <si>
    <t>EW1TOT</t>
  </si>
  <si>
    <t>E2TOTB</t>
  </si>
  <si>
    <t>E3TOTB</t>
  </si>
  <si>
    <t>E4TOTB</t>
  </si>
  <si>
    <t>E5TOTB</t>
  </si>
  <si>
    <t>E7TOTB</t>
  </si>
  <si>
    <t>EATOTB</t>
  </si>
  <si>
    <t>EBTOTB</t>
  </si>
  <si>
    <t>EDTOTB</t>
  </si>
  <si>
    <t>EFTOTB</t>
  </si>
  <si>
    <t>EGTOTB</t>
  </si>
  <si>
    <t>EHTOTB</t>
  </si>
  <si>
    <t>EJTOTB</t>
  </si>
  <si>
    <t>ELTOTB</t>
  </si>
  <si>
    <t>EMTOTB</t>
  </si>
  <si>
    <t>ENTOTB</t>
  </si>
  <si>
    <t>ERTOTB</t>
  </si>
  <si>
    <t>ESTOTB</t>
  </si>
  <si>
    <t>ETTOTB</t>
  </si>
  <si>
    <t>EVTOTB</t>
  </si>
  <si>
    <t>EWTOTB</t>
  </si>
  <si>
    <t>EYTOTB</t>
  </si>
  <si>
    <t>EZTOTB</t>
  </si>
  <si>
    <t>EPTOTB</t>
  </si>
  <si>
    <t>EE1TOTB</t>
  </si>
  <si>
    <t>EN1TOTB</t>
  </si>
  <si>
    <t>EO1TOTB</t>
  </si>
  <si>
    <t>EW1TOTB</t>
  </si>
  <si>
    <t>Number of Posts/Roles</t>
  </si>
  <si>
    <t>5</t>
  </si>
  <si>
    <t>7</t>
  </si>
  <si>
    <t>31/03/2014H</t>
  </si>
  <si>
    <t>31/03/2014HADS</t>
  </si>
  <si>
    <t>31/03/2014HAMS</t>
  </si>
  <si>
    <t>31/03/2014HTOT</t>
  </si>
  <si>
    <t>31/03/2014HTOTB</t>
  </si>
  <si>
    <t>31/03/2014HAH11</t>
  </si>
  <si>
    <t>31/03/2014HAS11</t>
  </si>
  <si>
    <t>31/03/2014HES11</t>
  </si>
  <si>
    <t>31/03/2014HHS11</t>
  </si>
  <si>
    <t>31/03/2014HMD11</t>
  </si>
  <si>
    <t>31/03/2014HNA11</t>
  </si>
  <si>
    <t>31/03/2014HNM11</t>
  </si>
  <si>
    <t>31/03/2014HOT11</t>
  </si>
  <si>
    <t>31/03/2014HPS11</t>
  </si>
  <si>
    <t>31/03/2014HSS11</t>
  </si>
  <si>
    <t>31/03/2014WAH11</t>
  </si>
  <si>
    <t>31/03/2014WAS11</t>
  </si>
  <si>
    <t>31/03/2014WES11</t>
  </si>
  <si>
    <t>31/03/2014WHS11</t>
  </si>
  <si>
    <t>31/03/2014WMD11</t>
  </si>
  <si>
    <t>31/03/2014WNA11</t>
  </si>
  <si>
    <t>31/03/2014WNM11</t>
  </si>
  <si>
    <t>31/03/2014WOT11</t>
  </si>
  <si>
    <t>31/03/2014WPS11</t>
  </si>
  <si>
    <t>31/03/2014WSS11</t>
  </si>
  <si>
    <t>31/03/2014W</t>
  </si>
  <si>
    <t>31/03/2014WADS</t>
  </si>
  <si>
    <t>31/03/2014WAMS</t>
  </si>
  <si>
    <t>31/03/2014WTOT</t>
  </si>
  <si>
    <t>31/03/2014WTOTB</t>
  </si>
  <si>
    <t>Mar 14</t>
  </si>
  <si>
    <t>Sep 07</t>
  </si>
  <si>
    <t>30/09/2007</t>
  </si>
  <si>
    <t>Sep 08</t>
  </si>
  <si>
    <t>30/09/2008</t>
  </si>
  <si>
    <t>Sep 09</t>
  </si>
  <si>
    <t>30/09/2009</t>
  </si>
  <si>
    <t>Sep 10</t>
  </si>
  <si>
    <t>30/09/2010</t>
  </si>
  <si>
    <t>Mar 11</t>
  </si>
  <si>
    <t>31/03/2011</t>
  </si>
  <si>
    <t>Jun 11</t>
  </si>
  <si>
    <t>30/06/2011</t>
  </si>
  <si>
    <t>Sep 11</t>
  </si>
  <si>
    <t>30/09/2011</t>
  </si>
  <si>
    <t>Dec 11</t>
  </si>
  <si>
    <t>31/12/2011</t>
  </si>
  <si>
    <t>Mar 12</t>
  </si>
  <si>
    <t>31/03/2012</t>
  </si>
  <si>
    <t>Jun 12</t>
  </si>
  <si>
    <t>30/06/2012</t>
  </si>
  <si>
    <t>Sep 12</t>
  </si>
  <si>
    <t>30/09/2012</t>
  </si>
  <si>
    <t>Dec 12</t>
  </si>
  <si>
    <t>31/12/2012</t>
  </si>
  <si>
    <t>31/03/2013</t>
  </si>
  <si>
    <t>30/06/2013</t>
  </si>
  <si>
    <t>30/09/2013</t>
  </si>
  <si>
    <t>Dec 13</t>
  </si>
  <si>
    <t>31/12/2013</t>
  </si>
  <si>
    <t>31/03/2014</t>
  </si>
  <si>
    <t>Jun 14</t>
  </si>
  <si>
    <t>30/06/2014</t>
  </si>
  <si>
    <t>Sep 14</t>
  </si>
  <si>
    <t>30/09/2014</t>
  </si>
  <si>
    <t>Dec 14</t>
  </si>
  <si>
    <t>31/12/2014</t>
  </si>
  <si>
    <t>Sep 05</t>
  </si>
  <si>
    <t>Sep 06</t>
  </si>
  <si>
    <t>30/06/2014HAMS</t>
  </si>
  <si>
    <t>30/06/2014HTOT</t>
  </si>
  <si>
    <t>30/06/2014H</t>
  </si>
  <si>
    <t>30/06/2014HADS</t>
  </si>
  <si>
    <t>30/06/2014HTOTB</t>
  </si>
  <si>
    <t>30/06/2014HAH11</t>
  </si>
  <si>
    <t>30/06/2014HAS11</t>
  </si>
  <si>
    <t>30/06/2014HES11</t>
  </si>
  <si>
    <t>30/06/2014HHS11</t>
  </si>
  <si>
    <t>30/06/2014HMD11</t>
  </si>
  <si>
    <t>30/06/2014HNA11</t>
  </si>
  <si>
    <t>30/06/2014HNM11</t>
  </si>
  <si>
    <t>30/06/2014HOT11</t>
  </si>
  <si>
    <t>30/06/2014HPS11</t>
  </si>
  <si>
    <t>30/06/2014HSS11</t>
  </si>
  <si>
    <t>30/06/2014WAH11</t>
  </si>
  <si>
    <t>30/06/2014WAS11</t>
  </si>
  <si>
    <t>30/06/2014WES11</t>
  </si>
  <si>
    <t>30/06/2014WHS11</t>
  </si>
  <si>
    <t>30/06/2014WMD11</t>
  </si>
  <si>
    <t>30/06/2014WNA11</t>
  </si>
  <si>
    <t>30/06/2014WNM11</t>
  </si>
  <si>
    <t>30/06/2014WOT11</t>
  </si>
  <si>
    <t>30/06/2014WPS11</t>
  </si>
  <si>
    <t>30/06/2014WSS11</t>
  </si>
  <si>
    <t>30/06/2014WADS</t>
  </si>
  <si>
    <t>30/06/2014WAMS</t>
  </si>
  <si>
    <t>30/06/2014WTOT</t>
  </si>
  <si>
    <t>30/06/2014WTOTB</t>
  </si>
  <si>
    <t>All NHSScotland staff</t>
  </si>
  <si>
    <t>Workforce information is sourced from the Scottish Workforce Information Standard System (SWISS)</t>
  </si>
  <si>
    <t xml:space="preserve">    Special Health Boards</t>
  </si>
  <si>
    <t>U</t>
  </si>
  <si>
    <t xml:space="preserve">    NHS Argyll &amp; Clyde      </t>
  </si>
  <si>
    <t>C</t>
  </si>
  <si>
    <t>WRNA11</t>
  </si>
  <si>
    <t>HRNA11</t>
  </si>
  <si>
    <t>HUTOTB</t>
  </si>
  <si>
    <t>HUMED</t>
  </si>
  <si>
    <t>HUDEN</t>
  </si>
  <si>
    <t>HUAS</t>
  </si>
  <si>
    <t>HUSS</t>
  </si>
  <si>
    <t>HUTOT</t>
  </si>
  <si>
    <t>WUTOTB</t>
  </si>
  <si>
    <t>WUMED</t>
  </si>
  <si>
    <t>WUDEN</t>
  </si>
  <si>
    <t>WUAH</t>
  </si>
  <si>
    <t>WUSS</t>
  </si>
  <si>
    <t>Sep 04</t>
  </si>
  <si>
    <t>30/09/2014HADS</t>
  </si>
  <si>
    <t>30/09/2014HAMS</t>
  </si>
  <si>
    <t>30/09/2014HTOT</t>
  </si>
  <si>
    <t>30/09/2014H</t>
  </si>
  <si>
    <t>30/09/2014HTOTB</t>
  </si>
  <si>
    <t>30/09/2014HAH11</t>
  </si>
  <si>
    <t>30/09/2014HAS11</t>
  </si>
  <si>
    <t>30/09/2014HES11</t>
  </si>
  <si>
    <t>30/09/2014HHS11</t>
  </si>
  <si>
    <t>30/09/2014HMD11</t>
  </si>
  <si>
    <t>30/09/2014HNA11</t>
  </si>
  <si>
    <t>30/09/2014HNM11</t>
  </si>
  <si>
    <t>30/09/2014HOT11</t>
  </si>
  <si>
    <t>30/09/2014HPS11</t>
  </si>
  <si>
    <t>30/09/2014HSS11</t>
  </si>
  <si>
    <t>30/09/2014WAH11</t>
  </si>
  <si>
    <t>30/09/2014WAS11</t>
  </si>
  <si>
    <t>30/09/2014WES11</t>
  </si>
  <si>
    <t>30/09/2014WHS11</t>
  </si>
  <si>
    <t>30/09/2014WMD11</t>
  </si>
  <si>
    <t>30/09/2014WNA11</t>
  </si>
  <si>
    <t>30/09/2014WNM11</t>
  </si>
  <si>
    <t>30/09/2014WOT11</t>
  </si>
  <si>
    <t>30/09/2014WPS11</t>
  </si>
  <si>
    <t>30/09/2014WSS11</t>
  </si>
  <si>
    <t>30/09/2014W</t>
  </si>
  <si>
    <t>30/09/2014WADS</t>
  </si>
  <si>
    <t>30/09/2014WAMS</t>
  </si>
  <si>
    <t>30/09/2014WTOT</t>
  </si>
  <si>
    <t>30/09/2014WTOTB</t>
  </si>
  <si>
    <t>Medical and dental workforce information for hospital, community and public health services (HCHS) is sourced from the medical and dental workforce census (MEDMAN) prior to 2008.</t>
  </si>
  <si>
    <t>Sep 03</t>
  </si>
  <si>
    <t>W5AS</t>
  </si>
  <si>
    <t>31/12/2014H</t>
  </si>
  <si>
    <t>31/12/2014HADS</t>
  </si>
  <si>
    <t>31/12/2014HAMS</t>
  </si>
  <si>
    <t>31/12/2014HTOTB</t>
  </si>
  <si>
    <t>31/12/2014HAH11</t>
  </si>
  <si>
    <t>31/12/2014HAS11</t>
  </si>
  <si>
    <t>31/12/2014HES11</t>
  </si>
  <si>
    <t>31/12/2014HHS11</t>
  </si>
  <si>
    <t>31/12/2014HMD11</t>
  </si>
  <si>
    <t>31/12/2014HNA11</t>
  </si>
  <si>
    <t>31/12/2014HNM11</t>
  </si>
  <si>
    <t>31/12/2014HOT11</t>
  </si>
  <si>
    <t>31/12/2014HPS11</t>
  </si>
  <si>
    <t>31/12/2014HSS11</t>
  </si>
  <si>
    <t>31/12/2014WAH11</t>
  </si>
  <si>
    <t>31/12/2014WAS11</t>
  </si>
  <si>
    <t>31/12/2014WES11</t>
  </si>
  <si>
    <t>31/12/2014WHS11</t>
  </si>
  <si>
    <t>31/12/2014WMD11</t>
  </si>
  <si>
    <t>31/12/2014WNA11</t>
  </si>
  <si>
    <t>31/12/2014WNM11</t>
  </si>
  <si>
    <t>31/12/2014WOT11</t>
  </si>
  <si>
    <t>31/12/2014WPS11</t>
  </si>
  <si>
    <t>31/12/2014WSS11</t>
  </si>
  <si>
    <t>31/12/2014W</t>
  </si>
  <si>
    <t>31/12/2014WADS</t>
  </si>
  <si>
    <t>31/12/2014WAMS</t>
  </si>
  <si>
    <t>31/12/2014WTOTB</t>
  </si>
  <si>
    <t>Mar 15</t>
  </si>
  <si>
    <t>31/03/2015H</t>
  </si>
  <si>
    <t>31/03/2015HADS</t>
  </si>
  <si>
    <t>31/03/2015HAMS</t>
  </si>
  <si>
    <t>31/03/2015HTOTB</t>
  </si>
  <si>
    <t>31/03/2015HAH11</t>
  </si>
  <si>
    <t>31/03/2015HAS11</t>
  </si>
  <si>
    <t>31/03/2015HES11</t>
  </si>
  <si>
    <t>31/03/2015HHS11</t>
  </si>
  <si>
    <t>31/03/2015HMD11</t>
  </si>
  <si>
    <t>31/03/2015HNA11</t>
  </si>
  <si>
    <t>31/03/2015HNM11</t>
  </si>
  <si>
    <t>31/03/2015HOT11</t>
  </si>
  <si>
    <t>31/03/2015HPS11</t>
  </si>
  <si>
    <t>31/03/2015HSS11</t>
  </si>
  <si>
    <t>31/03/2015WAH11</t>
  </si>
  <si>
    <t>31/03/2015WAS11</t>
  </si>
  <si>
    <t>31/03/2015WES11</t>
  </si>
  <si>
    <t>31/03/2015WHS11</t>
  </si>
  <si>
    <t>31/03/2015WMD11</t>
  </si>
  <si>
    <t>31/03/2015WNA11</t>
  </si>
  <si>
    <t>31/03/2015WNM11</t>
  </si>
  <si>
    <t>31/03/2015WOT11</t>
  </si>
  <si>
    <t>31/03/2015WPS11</t>
  </si>
  <si>
    <t>31/03/2015WSS11</t>
  </si>
  <si>
    <t>31/03/2015W</t>
  </si>
  <si>
    <t>31/03/2015WADS</t>
  </si>
  <si>
    <t>31/03/2015WAMS</t>
  </si>
  <si>
    <t>31/03/2015WTOTB</t>
  </si>
  <si>
    <t>31/03/2015</t>
  </si>
  <si>
    <t>Jun 15</t>
  </si>
  <si>
    <t>30/06/2015</t>
  </si>
  <si>
    <t>30/06/2015H</t>
  </si>
  <si>
    <t>30/06/2015HADS</t>
  </si>
  <si>
    <t>30/06/2015HAMS</t>
  </si>
  <si>
    <t>30/06/2015HTOTB</t>
  </si>
  <si>
    <t>30/06/2015HAH11</t>
  </si>
  <si>
    <t>30/06/2015HAS11</t>
  </si>
  <si>
    <t>30/06/2015HES11</t>
  </si>
  <si>
    <t>30/06/2015HHS11</t>
  </si>
  <si>
    <t>30/06/2015HMD11</t>
  </si>
  <si>
    <t>30/06/2015HNA11</t>
  </si>
  <si>
    <t>30/06/2015HNM11</t>
  </si>
  <si>
    <t>30/06/2015HOT11</t>
  </si>
  <si>
    <t>30/06/2015HPS11</t>
  </si>
  <si>
    <t>30/06/2015HSS11</t>
  </si>
  <si>
    <t>30/06/2015WAH11</t>
  </si>
  <si>
    <t>30/06/2015WAS11</t>
  </si>
  <si>
    <t>30/06/2015WES11</t>
  </si>
  <si>
    <t>30/06/2015WHS11</t>
  </si>
  <si>
    <t>30/06/2015WMD11</t>
  </si>
  <si>
    <t>30/06/2015WNA11</t>
  </si>
  <si>
    <t>30/06/2015WNM11</t>
  </si>
  <si>
    <t>30/06/2015WOT11</t>
  </si>
  <si>
    <t>30/06/2015WPS11</t>
  </si>
  <si>
    <t>30/06/2015WSS11</t>
  </si>
  <si>
    <t>30/06/2015W</t>
  </si>
  <si>
    <t>30/06/2015WADS</t>
  </si>
  <si>
    <t>30/06/2015WAMS</t>
  </si>
  <si>
    <t>30/06/2015WTOTB</t>
  </si>
  <si>
    <t xml:space="preserve">In each table drop down menus located in the top left corner have been used to allow further analysis of the data presented. </t>
  </si>
  <si>
    <t>Where applicable the following drop down menus are available:</t>
  </si>
  <si>
    <t>- Staff who have not yet assimilated to AfC and it is not possible to allocate them to a specific staff category</t>
  </si>
  <si>
    <t>Tables showing WTE figures are not affected.</t>
  </si>
  <si>
    <t>30/09/2015H</t>
  </si>
  <si>
    <t>30/09/2015HADS</t>
  </si>
  <si>
    <t>30/09/2015HAMS</t>
  </si>
  <si>
    <t>30/09/2015HTOTB</t>
  </si>
  <si>
    <t>30/09/2015HAH11</t>
  </si>
  <si>
    <t>30/09/2015HAS11</t>
  </si>
  <si>
    <t>30/09/2015HES11</t>
  </si>
  <si>
    <t>30/09/2015HHS11</t>
  </si>
  <si>
    <t>30/09/2015HMD11</t>
  </si>
  <si>
    <t>30/09/2015HNA11</t>
  </si>
  <si>
    <t>30/09/2015HNM11</t>
  </si>
  <si>
    <t>30/09/2015HOT11</t>
  </si>
  <si>
    <t>30/09/2015HPS11</t>
  </si>
  <si>
    <t>30/09/2015HSS11</t>
  </si>
  <si>
    <t>30/09/2015WAH11</t>
  </si>
  <si>
    <t>30/09/2015WAS11</t>
  </si>
  <si>
    <t>30/09/2015WES11</t>
  </si>
  <si>
    <t>30/09/2015WHS11</t>
  </si>
  <si>
    <t>30/09/2015WMD11</t>
  </si>
  <si>
    <t>30/09/2015WNA11</t>
  </si>
  <si>
    <t>30/09/2015WNM11</t>
  </si>
  <si>
    <t>30/09/2015WOT11</t>
  </si>
  <si>
    <t>30/09/2015WPS11</t>
  </si>
  <si>
    <t>30/09/2015WSS11</t>
  </si>
  <si>
    <t>30/09/2015W</t>
  </si>
  <si>
    <t>30/09/2015WADS</t>
  </si>
  <si>
    <t>30/09/2015WAMS</t>
  </si>
  <si>
    <t>30/09/2015WTOTB</t>
  </si>
  <si>
    <t>Sep 15</t>
  </si>
  <si>
    <t>Dec 15</t>
  </si>
  <si>
    <t>Mar 16</t>
  </si>
  <si>
    <t>Jun 16</t>
  </si>
  <si>
    <t>Sep 16</t>
  </si>
  <si>
    <t>Dec 16</t>
  </si>
  <si>
    <t>30/09/2015</t>
  </si>
  <si>
    <t>31/12/2015</t>
  </si>
  <si>
    <t>31/03/2016</t>
  </si>
  <si>
    <t>30/06/2016</t>
  </si>
  <si>
    <t>30/09/2016</t>
  </si>
  <si>
    <t>31/12/2016</t>
  </si>
  <si>
    <t xml:space="preserve">they work in as well as in the overall total. As such, the sum of all headcounts within individual categories may not equal the overall headcount total. </t>
  </si>
  <si>
    <t>An employee may hold more than one appointment in NHSScotland, in tables showing headcount figures the employee is counted under each area</t>
  </si>
  <si>
    <t xml:space="preserve">Figures presented in the overall summary table include those staff who have and have not been assimilated onto Agenda for Change (AfC). </t>
  </si>
  <si>
    <t>Further detail is available for each staff category in subsequent tables.</t>
  </si>
  <si>
    <t>31/12/2015H</t>
  </si>
  <si>
    <t>31/12/2015HADS</t>
  </si>
  <si>
    <t>31/12/2015HAMS</t>
  </si>
  <si>
    <t>31/12/2015HTOTB</t>
  </si>
  <si>
    <t>31/12/2015HAH11</t>
  </si>
  <si>
    <t>31/12/2015HAS11</t>
  </si>
  <si>
    <t>31/12/2015HES11</t>
  </si>
  <si>
    <t>31/12/2015HHS11</t>
  </si>
  <si>
    <t>31/12/2015HMD11</t>
  </si>
  <si>
    <t>31/12/2015HNA11</t>
  </si>
  <si>
    <t>31/12/2015HNM11</t>
  </si>
  <si>
    <t>31/12/2015HOT11</t>
  </si>
  <si>
    <t>31/12/2015HPS11</t>
  </si>
  <si>
    <t>31/12/2015HSS11</t>
  </si>
  <si>
    <t>31/12/2015WAH11</t>
  </si>
  <si>
    <t>31/12/2015WAS11</t>
  </si>
  <si>
    <t>31/12/2015WES11</t>
  </si>
  <si>
    <t>31/12/2015WHS11</t>
  </si>
  <si>
    <t>31/12/2015WMD11</t>
  </si>
  <si>
    <t>31/12/2015WNA11</t>
  </si>
  <si>
    <t>31/12/2015WNM11</t>
  </si>
  <si>
    <t>31/12/2015WOT11</t>
  </si>
  <si>
    <t>31/12/2015WPS11</t>
  </si>
  <si>
    <t>31/12/2015WSS11</t>
  </si>
  <si>
    <t>31/12/2015W</t>
  </si>
  <si>
    <t>31/12/2015WADS</t>
  </si>
  <si>
    <t>31/12/2015WAMS</t>
  </si>
  <si>
    <t>31/12/2015WTOTB</t>
  </si>
  <si>
    <t>31/03/2016HADS</t>
  </si>
  <si>
    <t>31/03/2016HAMS</t>
  </si>
  <si>
    <t>31/03/2016HTOTB</t>
  </si>
  <si>
    <t>31/03/2016HAH11</t>
  </si>
  <si>
    <t>31/03/2016HAS11</t>
  </si>
  <si>
    <t>31/03/2016HES11</t>
  </si>
  <si>
    <t>31/03/2016HHS11</t>
  </si>
  <si>
    <t>31/03/2016HNA11</t>
  </si>
  <si>
    <t>31/03/2016HNM11</t>
  </si>
  <si>
    <t>31/03/2016HOT11</t>
  </si>
  <si>
    <t>31/03/2016HPS11</t>
  </si>
  <si>
    <t>31/03/2016HSS11</t>
  </si>
  <si>
    <t>31/03/2016WAH11</t>
  </si>
  <si>
    <t>31/03/2016WAS11</t>
  </si>
  <si>
    <t>31/03/2016WES11</t>
  </si>
  <si>
    <t>31/03/2016WHS11</t>
  </si>
  <si>
    <t>31/03/2016WNA11</t>
  </si>
  <si>
    <t>31/03/2016WNM11</t>
  </si>
  <si>
    <t>31/03/2016WOT11</t>
  </si>
  <si>
    <t>31/03/2016WPS11</t>
  </si>
  <si>
    <t>31/03/2016WSS11</t>
  </si>
  <si>
    <t>31/03/2016WADS</t>
  </si>
  <si>
    <t>31/03/2016WAMS</t>
  </si>
  <si>
    <t>31/03/2016WTOTB</t>
  </si>
  <si>
    <t>MD11</t>
  </si>
  <si>
    <t>31/03/2016WMD11</t>
  </si>
  <si>
    <t>31/03/2016HMD11</t>
  </si>
  <si>
    <t>30/06/2016HADS</t>
  </si>
  <si>
    <t>30/06/2016HAMS</t>
  </si>
  <si>
    <t>30/06/2016HTOTB</t>
  </si>
  <si>
    <t>30/06/2016HAH11</t>
  </si>
  <si>
    <t>30/06/2016HAS11</t>
  </si>
  <si>
    <t>30/06/2016HES11</t>
  </si>
  <si>
    <t>30/06/2016HHS11</t>
  </si>
  <si>
    <t>30/06/2016HMD11</t>
  </si>
  <si>
    <t>30/06/2016HNA11</t>
  </si>
  <si>
    <t>30/06/2016HNM11</t>
  </si>
  <si>
    <t>30/06/2016HOT11</t>
  </si>
  <si>
    <t>30/06/2016HPS11</t>
  </si>
  <si>
    <t>30/06/2016HSS11</t>
  </si>
  <si>
    <t>30/06/2016WAH11</t>
  </si>
  <si>
    <t>30/06/2016WAS11</t>
  </si>
  <si>
    <t>30/06/2016WES11</t>
  </si>
  <si>
    <t>30/06/2016WHS11</t>
  </si>
  <si>
    <t>30/06/2016WMD11</t>
  </si>
  <si>
    <t>30/06/2016WNA11</t>
  </si>
  <si>
    <t>30/06/2016WNM11</t>
  </si>
  <si>
    <t>30/06/2016WOT11</t>
  </si>
  <si>
    <t>30/06/2016WPS11</t>
  </si>
  <si>
    <t>30/06/2016WSS11</t>
  </si>
  <si>
    <t>30/06/2016WADS</t>
  </si>
  <si>
    <t>30/06/2016WAMS</t>
  </si>
  <si>
    <t>30/06/2016WTOTB</t>
  </si>
  <si>
    <t>30/09/2016HADS</t>
  </si>
  <si>
    <t>30/09/2016HAMS</t>
  </si>
  <si>
    <t>30/09/2016HTOTB</t>
  </si>
  <si>
    <t>30/09/2016HAH11</t>
  </si>
  <si>
    <t>30/09/2016HAS11</t>
  </si>
  <si>
    <t>30/09/2016HES11</t>
  </si>
  <si>
    <t>30/09/2016HHS11</t>
  </si>
  <si>
    <t>30/09/2016HMD11</t>
  </si>
  <si>
    <t>30/09/2016HNA11</t>
  </si>
  <si>
    <t>30/09/2016HNM11</t>
  </si>
  <si>
    <t>30/09/2016HOT11</t>
  </si>
  <si>
    <t>30/09/2016HPS11</t>
  </si>
  <si>
    <t>30/09/2016HSS11</t>
  </si>
  <si>
    <t>30/09/2016WAH11</t>
  </si>
  <si>
    <t>30/09/2016WAS11</t>
  </si>
  <si>
    <t>30/09/2016WES11</t>
  </si>
  <si>
    <t>30/09/2016WHS11</t>
  </si>
  <si>
    <t>30/09/2016WMD11</t>
  </si>
  <si>
    <t>30/09/2016WNA11</t>
  </si>
  <si>
    <t>30/09/2016WNM11</t>
  </si>
  <si>
    <t>30/09/2016WOT11</t>
  </si>
  <si>
    <t>30/09/2016WPS11</t>
  </si>
  <si>
    <t>30/09/2016WSS11</t>
  </si>
  <si>
    <t>30/09/2016WADS</t>
  </si>
  <si>
    <t>30/09/2016WAMS</t>
  </si>
  <si>
    <t>30/09/2016WTOTB</t>
  </si>
  <si>
    <t>31/12/2016HADS</t>
  </si>
  <si>
    <t>31/12/2016HAMS</t>
  </si>
  <si>
    <t>31/12/2016HTOTB</t>
  </si>
  <si>
    <t>31/12/2016HAH11</t>
  </si>
  <si>
    <t>31/12/2016HAS11</t>
  </si>
  <si>
    <t>31/12/2016HES11</t>
  </si>
  <si>
    <t>31/12/2016HHS11</t>
  </si>
  <si>
    <t>31/12/2016HMD11</t>
  </si>
  <si>
    <t>31/12/2016HNA11</t>
  </si>
  <si>
    <t>31/12/2016HNM11</t>
  </si>
  <si>
    <t>31/12/2016HOT11</t>
  </si>
  <si>
    <t>31/12/2016HPS11</t>
  </si>
  <si>
    <t>31/12/2016HSS11</t>
  </si>
  <si>
    <t>31/12/2016WAH11</t>
  </si>
  <si>
    <t>31/12/2016WAS11</t>
  </si>
  <si>
    <t>31/12/2016WES11</t>
  </si>
  <si>
    <t>31/12/2016WHS11</t>
  </si>
  <si>
    <t>31/12/2016WMD11</t>
  </si>
  <si>
    <t>31/12/2016WNA11</t>
  </si>
  <si>
    <t>31/12/2016WNM11</t>
  </si>
  <si>
    <t>31/12/2016WOT11</t>
  </si>
  <si>
    <t>31/12/2016WPS11</t>
  </si>
  <si>
    <t>31/12/2016WSS11</t>
  </si>
  <si>
    <t>31/12/2016WADS</t>
  </si>
  <si>
    <t>31/12/2016WAMS</t>
  </si>
  <si>
    <t>31/12/2016WTOTB</t>
  </si>
  <si>
    <t>Mar 17</t>
  </si>
  <si>
    <t>31/03/2017</t>
  </si>
  <si>
    <t>31/03/2017HADS</t>
  </si>
  <si>
    <t>31/03/2017HAMS</t>
  </si>
  <si>
    <t>31/03/2017HTOTB</t>
  </si>
  <si>
    <t>31/03/2017HAH11</t>
  </si>
  <si>
    <t>31/03/2017HAS11</t>
  </si>
  <si>
    <t>31/03/2017HES11</t>
  </si>
  <si>
    <t>31/03/2017HHS11</t>
  </si>
  <si>
    <t>31/03/2017HMD11</t>
  </si>
  <si>
    <t>31/03/2017HNA11</t>
  </si>
  <si>
    <t>31/03/2017HNM11</t>
  </si>
  <si>
    <t>31/03/2017HOT11</t>
  </si>
  <si>
    <t>31/03/2017HPS11</t>
  </si>
  <si>
    <t>31/03/2017HSS11</t>
  </si>
  <si>
    <t>31/03/2017WAH11</t>
  </si>
  <si>
    <t>31/03/2017WAS11</t>
  </si>
  <si>
    <t>31/03/2017WES11</t>
  </si>
  <si>
    <t>31/03/2017WHS11</t>
  </si>
  <si>
    <t>31/03/2017WMD11</t>
  </si>
  <si>
    <t>31/03/2017WNA11</t>
  </si>
  <si>
    <t>31/03/2017WNM11</t>
  </si>
  <si>
    <t>31/03/2017WOT11</t>
  </si>
  <si>
    <t>31/03/2017WPS11</t>
  </si>
  <si>
    <t>31/03/2017WSS11</t>
  </si>
  <si>
    <t>31/03/2017WADS</t>
  </si>
  <si>
    <t>31/03/2017WAMS</t>
  </si>
  <si>
    <t>31/03/2017WTOTB</t>
  </si>
  <si>
    <t>Sep 02</t>
  </si>
  <si>
    <t>Jun 17</t>
  </si>
  <si>
    <t>30/06/2017</t>
  </si>
  <si>
    <t>30/06/2017HADS</t>
  </si>
  <si>
    <t>30/06/2017HAMS</t>
  </si>
  <si>
    <t>30/06/2017HTOTB</t>
  </si>
  <si>
    <t>30/06/2017HAH11</t>
  </si>
  <si>
    <t>30/06/2017HAS11</t>
  </si>
  <si>
    <t>30/06/2017HES11</t>
  </si>
  <si>
    <t>30/06/2017HHS11</t>
  </si>
  <si>
    <t>30/06/2017HMD11</t>
  </si>
  <si>
    <t>30/06/2017HNA11</t>
  </si>
  <si>
    <t>30/06/2017HNM11</t>
  </si>
  <si>
    <t>30/06/2017HOT11</t>
  </si>
  <si>
    <t>30/06/2017HPS11</t>
  </si>
  <si>
    <t>30/06/2017HSS11</t>
  </si>
  <si>
    <t>30/06/2017WAH11</t>
  </si>
  <si>
    <t>30/06/2017WAS11</t>
  </si>
  <si>
    <t>30/06/2017WES11</t>
  </si>
  <si>
    <t>30/06/2017WHS11</t>
  </si>
  <si>
    <t>30/06/2017WMD11</t>
  </si>
  <si>
    <t>30/06/2017WNA11</t>
  </si>
  <si>
    <t>30/06/2017WNM11</t>
  </si>
  <si>
    <t>30/06/2017WOT11</t>
  </si>
  <si>
    <t>30/06/2017WPS11</t>
  </si>
  <si>
    <t>30/06/2017WSS11</t>
  </si>
  <si>
    <t>30/06/2017WADS</t>
  </si>
  <si>
    <t>30/06/2017WAMS</t>
  </si>
  <si>
    <t>30/06/2017WTOTB</t>
  </si>
  <si>
    <t>Sep 17</t>
  </si>
  <si>
    <t>30/09/2017</t>
  </si>
  <si>
    <t>Dec 17</t>
  </si>
  <si>
    <t>31/12/2017</t>
  </si>
  <si>
    <t>Mar 18</t>
  </si>
  <si>
    <t>31/03/2018</t>
  </si>
  <si>
    <t>30/09/2017HADS</t>
  </si>
  <si>
    <t>30/09/2017HAMS</t>
  </si>
  <si>
    <t>30/09/2017HTOTB</t>
  </si>
  <si>
    <t>30/09/2017HAH11</t>
  </si>
  <si>
    <t>30/09/2017HAS11</t>
  </si>
  <si>
    <t>30/09/2017HES11</t>
  </si>
  <si>
    <t>30/09/2017HHS11</t>
  </si>
  <si>
    <t>30/09/2017HMD11</t>
  </si>
  <si>
    <t>30/09/2017HNA11</t>
  </si>
  <si>
    <t>30/09/2017HNM11</t>
  </si>
  <si>
    <t>30/09/2017HOT11</t>
  </si>
  <si>
    <t>30/09/2017HPS11</t>
  </si>
  <si>
    <t>30/09/2017HSS11</t>
  </si>
  <si>
    <t>30/09/2017WAH11</t>
  </si>
  <si>
    <t>30/09/2017WAS11</t>
  </si>
  <si>
    <t>30/09/2017WES11</t>
  </si>
  <si>
    <t>30/09/2017WHS11</t>
  </si>
  <si>
    <t>30/09/2017WMD11</t>
  </si>
  <si>
    <t>30/09/2017WNA11</t>
  </si>
  <si>
    <t>30/09/2017WNM11</t>
  </si>
  <si>
    <t>30/09/2017WOT11</t>
  </si>
  <si>
    <t>30/09/2017WPS11</t>
  </si>
  <si>
    <t>30/09/2017WSS11</t>
  </si>
  <si>
    <t>30/09/2017WADS</t>
  </si>
  <si>
    <t>30/09/2017WAMS</t>
  </si>
  <si>
    <t>30/09/2017WTOTB</t>
  </si>
  <si>
    <t>31/12/2017HADS</t>
  </si>
  <si>
    <t>31/12/2017HAMS</t>
  </si>
  <si>
    <t>31/12/2017HTOTB</t>
  </si>
  <si>
    <t>31/12/2017HAH11</t>
  </si>
  <si>
    <t>31/12/2017HAS11</t>
  </si>
  <si>
    <t>31/12/2017HES11</t>
  </si>
  <si>
    <t>31/12/2017HHS11</t>
  </si>
  <si>
    <t>31/12/2017HMD11</t>
  </si>
  <si>
    <t>31/12/2017HNA11</t>
  </si>
  <si>
    <t>31/12/2017HNM11</t>
  </si>
  <si>
    <t>31/12/2017HOT11</t>
  </si>
  <si>
    <t>31/12/2017HPS11</t>
  </si>
  <si>
    <t>31/12/2017HSS11</t>
  </si>
  <si>
    <t>31/12/2017WAH11</t>
  </si>
  <si>
    <t>31/12/2017WAS11</t>
  </si>
  <si>
    <t>31/12/2017WES11</t>
  </si>
  <si>
    <t>31/12/2017WHS11</t>
  </si>
  <si>
    <t>31/12/2017WMD11</t>
  </si>
  <si>
    <t>31/12/2017WNA11</t>
  </si>
  <si>
    <t>31/12/2017WNM11</t>
  </si>
  <si>
    <t>31/12/2017WOT11</t>
  </si>
  <si>
    <t>31/12/2017WPS11</t>
  </si>
  <si>
    <t>31/12/2017WSS11</t>
  </si>
  <si>
    <t>31/12/2017WADS</t>
  </si>
  <si>
    <t>31/12/2017WAMS</t>
  </si>
  <si>
    <t>31/12/2017WTOTB</t>
  </si>
  <si>
    <t>31/03/2018HADS</t>
  </si>
  <si>
    <t>31/03/2018HAMS</t>
  </si>
  <si>
    <t>31/03/2018HTOTB</t>
  </si>
  <si>
    <t>31/03/2018HAH11</t>
  </si>
  <si>
    <t>31/03/2018HAS11</t>
  </si>
  <si>
    <t>31/03/2018HES11</t>
  </si>
  <si>
    <t>31/03/2018HHS11</t>
  </si>
  <si>
    <t>31/03/2018HMD11</t>
  </si>
  <si>
    <t>31/03/2018HNA11</t>
  </si>
  <si>
    <t>31/03/2018HNM11</t>
  </si>
  <si>
    <t>31/03/2018HOT11</t>
  </si>
  <si>
    <t>31/03/2018HPS11</t>
  </si>
  <si>
    <t>31/03/2018HSS11</t>
  </si>
  <si>
    <t>31/03/2018WAH11</t>
  </si>
  <si>
    <t>31/03/2018WAS11</t>
  </si>
  <si>
    <t>31/03/2018WES11</t>
  </si>
  <si>
    <t>31/03/2018WHS11</t>
  </si>
  <si>
    <t>31/03/2018WMD11</t>
  </si>
  <si>
    <t>31/03/2018WNA11</t>
  </si>
  <si>
    <t>31/03/2018WNM11</t>
  </si>
  <si>
    <t>31/03/2018WOT11</t>
  </si>
  <si>
    <t>31/03/2018WPS11</t>
  </si>
  <si>
    <t>31/03/2018WSS11</t>
  </si>
  <si>
    <t>31/03/2018WADS</t>
  </si>
  <si>
    <t>31/03/2018WAMS</t>
  </si>
  <si>
    <t>31/03/2018WTOTB</t>
  </si>
  <si>
    <t>Jun 18</t>
  </si>
  <si>
    <t>30/06/2018HADS</t>
  </si>
  <si>
    <t>30/06/2018HAMS</t>
  </si>
  <si>
    <t>30/06/2018HTOTB</t>
  </si>
  <si>
    <t>30/06/2018HAH11</t>
  </si>
  <si>
    <t>30/06/2018HAS11</t>
  </si>
  <si>
    <t>30/06/2018HES11</t>
  </si>
  <si>
    <t>30/06/2018HHS11</t>
  </si>
  <si>
    <t>30/06/2018HMD11</t>
  </si>
  <si>
    <t>30/06/2018HNA11</t>
  </si>
  <si>
    <t>30/06/2018HNM11</t>
  </si>
  <si>
    <t>30/06/2018HOT11</t>
  </si>
  <si>
    <t>30/06/2018HPS11</t>
  </si>
  <si>
    <t>30/06/2018HSS11</t>
  </si>
  <si>
    <t>30/06/2018WAH11</t>
  </si>
  <si>
    <t>30/06/2018WAS11</t>
  </si>
  <si>
    <t>30/06/2018WES11</t>
  </si>
  <si>
    <t>30/06/2018WHS11</t>
  </si>
  <si>
    <t>30/06/2018WMD11</t>
  </si>
  <si>
    <t>30/06/2018WNA11</t>
  </si>
  <si>
    <t>30/06/2018WNM11</t>
  </si>
  <si>
    <t>30/06/2018WOT11</t>
  </si>
  <si>
    <t>30/06/2018WPS11</t>
  </si>
  <si>
    <t>30/06/2018WSS11</t>
  </si>
  <si>
    <t>30/06/2018WADS</t>
  </si>
  <si>
    <t>30/06/2018WAMS</t>
  </si>
  <si>
    <t>30/06/2018WTOTB</t>
  </si>
  <si>
    <t>30/06/2018</t>
  </si>
  <si>
    <t>The ambulance support services job family was renamed in June 2018, previously it was known as ambulance services, while prior to 2011</t>
  </si>
  <si>
    <t xml:space="preserve"> it was known as emergency services.</t>
  </si>
  <si>
    <t>Sep 18</t>
  </si>
  <si>
    <t>30/09/2018</t>
  </si>
  <si>
    <t>30/09/2018HADS</t>
  </si>
  <si>
    <t>30/09/2018HAMS</t>
  </si>
  <si>
    <t>30/09/2018HTOTB</t>
  </si>
  <si>
    <t>30/09/2018HAH11</t>
  </si>
  <si>
    <t>30/09/2018HAS11</t>
  </si>
  <si>
    <t>30/09/2018HES11</t>
  </si>
  <si>
    <t>30/09/2018HHS11</t>
  </si>
  <si>
    <t>30/09/2018HMD11</t>
  </si>
  <si>
    <t>30/09/2018HNA11</t>
  </si>
  <si>
    <t>30/09/2018HNM11</t>
  </si>
  <si>
    <t>30/09/2018HOT11</t>
  </si>
  <si>
    <t>30/09/2018HPS11</t>
  </si>
  <si>
    <t>30/09/2018HSS11</t>
  </si>
  <si>
    <t>30/09/2018WAH11</t>
  </si>
  <si>
    <t>30/09/2018WAS11</t>
  </si>
  <si>
    <t>30/09/2018WES11</t>
  </si>
  <si>
    <t>30/09/2018WHS11</t>
  </si>
  <si>
    <t>30/09/2018WMD11</t>
  </si>
  <si>
    <t>30/09/2018WNA11</t>
  </si>
  <si>
    <t>30/09/2018WNM11</t>
  </si>
  <si>
    <t>30/09/2018WOT11</t>
  </si>
  <si>
    <t>30/09/2018WPS11</t>
  </si>
  <si>
    <t>30/09/2018WSS11</t>
  </si>
  <si>
    <t>30/09/2018WADS</t>
  </si>
  <si>
    <t>30/09/2018WAMS</t>
  </si>
  <si>
    <t>30/09/2018WTOTB</t>
  </si>
  <si>
    <t>Staff on the new doctors in training Lead employer model are sourced from Turas People from 30 September 2018</t>
  </si>
  <si>
    <t>Dec 18</t>
  </si>
  <si>
    <t>31/12/2018</t>
  </si>
  <si>
    <t>31/12/2018HADS</t>
  </si>
  <si>
    <t>31/12/2018HAMS</t>
  </si>
  <si>
    <t>31/12/2018HTOTB</t>
  </si>
  <si>
    <t>31/12/2018HAH11</t>
  </si>
  <si>
    <t>31/12/2018HAS11</t>
  </si>
  <si>
    <t>31/12/2018HES11</t>
  </si>
  <si>
    <t>31/12/2018HHS11</t>
  </si>
  <si>
    <t>31/12/2018HMD11</t>
  </si>
  <si>
    <t>31/12/2018HNA11</t>
  </si>
  <si>
    <t>31/12/2018HNM11</t>
  </si>
  <si>
    <t>31/12/2018HOT11</t>
  </si>
  <si>
    <t>31/12/2018HPS11</t>
  </si>
  <si>
    <t>31/12/2018HSS11</t>
  </si>
  <si>
    <t>31/12/2018WAH11</t>
  </si>
  <si>
    <t>31/12/2018WAS11</t>
  </si>
  <si>
    <t>31/12/2018WES11</t>
  </si>
  <si>
    <t>31/12/2018WHS11</t>
  </si>
  <si>
    <t>31/12/2018WMD11</t>
  </si>
  <si>
    <t>31/12/2018WNA11</t>
  </si>
  <si>
    <t>31/12/2018WNM11</t>
  </si>
  <si>
    <t>31/12/2018WOT11</t>
  </si>
  <si>
    <t>31/12/2018WPS11</t>
  </si>
  <si>
    <t>31/12/2018WSS11</t>
  </si>
  <si>
    <t>31/12/2018WADS</t>
  </si>
  <si>
    <t>31/12/2018WAMS</t>
  </si>
  <si>
    <t>31/12/2018WTOTB</t>
  </si>
  <si>
    <t>Mar 19</t>
  </si>
  <si>
    <t>31/03/2019HADS</t>
  </si>
  <si>
    <t>31/03/2019HAMS</t>
  </si>
  <si>
    <t>31/03/2019HTOTB</t>
  </si>
  <si>
    <t>31/03/2019HAH11</t>
  </si>
  <si>
    <t>31/03/2019HAS11</t>
  </si>
  <si>
    <t>31/03/2019HES11</t>
  </si>
  <si>
    <t>31/03/2019HHS11</t>
  </si>
  <si>
    <t>31/03/2019HMD11</t>
  </si>
  <si>
    <t>31/03/2019HNA11</t>
  </si>
  <si>
    <t>31/03/2019HNM11</t>
  </si>
  <si>
    <t>31/03/2019HOT11</t>
  </si>
  <si>
    <t>31/03/2019HPS11</t>
  </si>
  <si>
    <t>31/03/2019HSS11</t>
  </si>
  <si>
    <t>31/03/2019WAH11</t>
  </si>
  <si>
    <t>31/03/2019WAS11</t>
  </si>
  <si>
    <t>31/03/2019WES11</t>
  </si>
  <si>
    <t>31/03/2019WHS11</t>
  </si>
  <si>
    <t>31/03/2019WMD11</t>
  </si>
  <si>
    <t>31/03/2019WNA11</t>
  </si>
  <si>
    <t>31/03/2019WNM11</t>
  </si>
  <si>
    <t>31/03/2019WOT11</t>
  </si>
  <si>
    <t>31/03/2019WPS11</t>
  </si>
  <si>
    <t>31/03/2019WSS11</t>
  </si>
  <si>
    <t>31/03/2019WADS</t>
  </si>
  <si>
    <t>31/03/2019WAMS</t>
  </si>
  <si>
    <t>31/03/2019WTOTB</t>
  </si>
  <si>
    <t>31/03/2019</t>
  </si>
  <si>
    <t>Jun 19</t>
  </si>
  <si>
    <t>30/06/2019</t>
  </si>
  <si>
    <t>30/06/2019HADS</t>
  </si>
  <si>
    <t>30/06/2019HAMS</t>
  </si>
  <si>
    <t>30/06/2019HTOTB</t>
  </si>
  <si>
    <t>30/06/2019HAH11</t>
  </si>
  <si>
    <t>30/06/2019HAS11</t>
  </si>
  <si>
    <t>30/06/2019HES11</t>
  </si>
  <si>
    <t>30/06/2019HHS11</t>
  </si>
  <si>
    <t>30/06/2019HMD11</t>
  </si>
  <si>
    <t>30/06/2019HNA11</t>
  </si>
  <si>
    <t>30/06/2019HNM11</t>
  </si>
  <si>
    <t>30/06/2019HOT11</t>
  </si>
  <si>
    <t>30/06/2019HPS11</t>
  </si>
  <si>
    <t>30/06/2019HSS11</t>
  </si>
  <si>
    <t>30/06/2019WAH11</t>
  </si>
  <si>
    <t>30/06/2019WAS11</t>
  </si>
  <si>
    <t>30/06/2019WES11</t>
  </si>
  <si>
    <t>30/06/2019WHS11</t>
  </si>
  <si>
    <t>30/06/2019WMD11</t>
  </si>
  <si>
    <t>30/06/2019WNA11</t>
  </si>
  <si>
    <t>30/06/2019WNM11</t>
  </si>
  <si>
    <t>30/06/2019WOT11</t>
  </si>
  <si>
    <t>30/06/2019WPS11</t>
  </si>
  <si>
    <t>30/06/2019WSS11</t>
  </si>
  <si>
    <t>30/06/2019WADS</t>
  </si>
  <si>
    <t>30/06/2019WAMS</t>
  </si>
  <si>
    <t>30/06/2019WTOTB</t>
  </si>
  <si>
    <t>Only staff employed by NHSScotland are included. Staff working as and when required are excluded e.g. nursing bank and agency staff or outsourced domestic staff.</t>
  </si>
  <si>
    <t>Sep 19</t>
  </si>
  <si>
    <t>30/09/2019</t>
  </si>
  <si>
    <t>30/09/2019HADS</t>
  </si>
  <si>
    <t>30/09/2019HAMS</t>
  </si>
  <si>
    <t>30/09/2019HTOTB</t>
  </si>
  <si>
    <t>30/09/2019HAH11</t>
  </si>
  <si>
    <t>30/09/2019HAS11</t>
  </si>
  <si>
    <t>30/09/2019HES11</t>
  </si>
  <si>
    <t>30/09/2019HHS11</t>
  </si>
  <si>
    <t>30/09/2019HMD11</t>
  </si>
  <si>
    <t>30/09/2019HNA11</t>
  </si>
  <si>
    <t>30/09/2019HNM11</t>
  </si>
  <si>
    <t>30/09/2019HOT11</t>
  </si>
  <si>
    <t>30/09/2019HPS11</t>
  </si>
  <si>
    <t>30/09/2019HSS11</t>
  </si>
  <si>
    <t>30/09/2019WAH11</t>
  </si>
  <si>
    <t>30/09/2019WAS11</t>
  </si>
  <si>
    <t>30/09/2019WES11</t>
  </si>
  <si>
    <t>30/09/2019WHS11</t>
  </si>
  <si>
    <t>30/09/2019WMD11</t>
  </si>
  <si>
    <t>30/09/2019WNA11</t>
  </si>
  <si>
    <t>30/09/2019WNM11</t>
  </si>
  <si>
    <t>30/09/2019WOT11</t>
  </si>
  <si>
    <t>30/09/2019WPS11</t>
  </si>
  <si>
    <t>30/09/2019WSS11</t>
  </si>
  <si>
    <t>30/09/2019WADS</t>
  </si>
  <si>
    <t>30/09/2019WAMS</t>
  </si>
  <si>
    <t>30/09/2019WTOTB</t>
  </si>
  <si>
    <r>
      <t>Medical (Hospital, community and public health services)</t>
    </r>
    <r>
      <rPr>
        <vertAlign val="superscript"/>
        <sz val="12"/>
        <rFont val="Arial"/>
        <family val="2"/>
      </rPr>
      <t>14,15,16</t>
    </r>
  </si>
  <si>
    <r>
      <t>Dental (Hospital, community and public health services)</t>
    </r>
    <r>
      <rPr>
        <vertAlign val="superscript"/>
        <sz val="12"/>
        <rFont val="Arial"/>
        <family val="2"/>
      </rPr>
      <t>14</t>
    </r>
  </si>
  <si>
    <r>
      <t>Medical and dental support</t>
    </r>
    <r>
      <rPr>
        <vertAlign val="superscript"/>
        <sz val="12"/>
        <rFont val="Arial"/>
        <family val="2"/>
      </rPr>
      <t>6</t>
    </r>
  </si>
  <si>
    <r>
      <t>Nursing and midwifery</t>
    </r>
    <r>
      <rPr>
        <vertAlign val="superscript"/>
        <sz val="12"/>
        <rFont val="Arial"/>
        <family val="2"/>
      </rPr>
      <t>13</t>
    </r>
  </si>
  <si>
    <r>
      <t>Allied health professions</t>
    </r>
    <r>
      <rPr>
        <vertAlign val="superscript"/>
        <sz val="12"/>
        <rFont val="Arial"/>
        <family val="2"/>
      </rPr>
      <t>7,8,13</t>
    </r>
  </si>
  <si>
    <r>
      <t>Healthcare science</t>
    </r>
    <r>
      <rPr>
        <vertAlign val="superscript"/>
        <sz val="12"/>
        <rFont val="Arial"/>
        <family val="2"/>
      </rPr>
      <t>17</t>
    </r>
  </si>
  <si>
    <r>
      <t>Ambulance Support Services</t>
    </r>
    <r>
      <rPr>
        <vertAlign val="superscript"/>
        <sz val="12"/>
        <rFont val="Arial"/>
        <family val="2"/>
      </rPr>
      <t>8,9</t>
    </r>
  </si>
  <si>
    <r>
      <t>Administrative services</t>
    </r>
    <r>
      <rPr>
        <vertAlign val="superscript"/>
        <sz val="12"/>
        <rFont val="Arial"/>
        <family val="2"/>
      </rPr>
      <t>10</t>
    </r>
  </si>
  <si>
    <r>
      <t>Support services</t>
    </r>
    <r>
      <rPr>
        <vertAlign val="superscript"/>
        <sz val="12"/>
        <rFont val="Arial"/>
        <family val="2"/>
      </rPr>
      <t>17</t>
    </r>
  </si>
  <si>
    <r>
      <t>Unallocated / not known</t>
    </r>
    <r>
      <rPr>
        <vertAlign val="superscript"/>
        <sz val="12"/>
        <rFont val="Arial"/>
        <family val="2"/>
      </rPr>
      <t>11</t>
    </r>
  </si>
  <si>
    <r>
      <t>Scottish Workforce Information Standard System (SWISS), Turas People</t>
    </r>
    <r>
      <rPr>
        <vertAlign val="superscript"/>
        <sz val="12"/>
        <rFont val="Arial"/>
        <family val="2"/>
      </rPr>
      <t>16</t>
    </r>
  </si>
  <si>
    <r>
      <rPr>
        <b/>
        <sz val="12"/>
        <rFont val="Arial"/>
        <family val="2"/>
      </rPr>
      <t>1.</t>
    </r>
    <r>
      <rPr>
        <sz val="12"/>
        <rFont val="Arial"/>
        <family val="2"/>
      </rPr>
      <t xml:space="preserve"> NHS Highland and The Highland Council are currently developing an integrated model for health and social care. Staff involved in the delivery of core integrated services transferred</t>
    </r>
  </si>
  <si>
    <r>
      <t>3.</t>
    </r>
    <r>
      <rPr>
        <sz val="12"/>
        <rFont val="Arial"/>
        <family val="2"/>
      </rPr>
      <t xml:space="preserve"> Staff who transferred to Highland Council are no longer shown in this table.  In April 2012, 160.4 wte (211 hc) staff transferred to Highland Council.  </t>
    </r>
  </si>
  <si>
    <r>
      <t>4</t>
    </r>
    <r>
      <rPr>
        <sz val="12"/>
        <rFont val="Arial"/>
        <family val="2"/>
      </rPr>
      <t xml:space="preserve">. As of the 1st November 2011, NHS Scotland has responsibility for employing healthcare staff within prisons previously employed directly by the Scottish Prison Service (SPS). </t>
    </r>
  </si>
  <si>
    <r>
      <t xml:space="preserve">5. </t>
    </r>
    <r>
      <rPr>
        <sz val="12"/>
        <rFont val="Arial"/>
        <family val="2"/>
      </rPr>
      <t xml:space="preserve">NHS 24 have undergone a restructure and have reassigned staff to the correct job families. Changes can be seen from December 2014 onwards. </t>
    </r>
  </si>
  <si>
    <r>
      <rPr>
        <b/>
        <sz val="12"/>
        <rFont val="Arial"/>
        <family val="2"/>
      </rPr>
      <t>6.</t>
    </r>
    <r>
      <rPr>
        <sz val="12"/>
        <rFont val="Arial"/>
        <family val="2"/>
      </rPr>
      <t xml:space="preserve"> From December 2015, NHS Lothian saw an increase in medical and dental support due to the correction of operating department practitioners who were previously coded as nurses.</t>
    </r>
  </si>
  <si>
    <r>
      <t>7.</t>
    </r>
    <r>
      <rPr>
        <sz val="12"/>
        <rFont val="Arial"/>
        <family val="2"/>
      </rPr>
      <t xml:space="preserve"> To allow a comparable trend with 2007 information, adjustments have been made to allied health profession. For the period 2001 to 2006 play staff / specialists and rehabilitation / clinical support assistants have been excluded.</t>
    </r>
  </si>
  <si>
    <r>
      <t>8.</t>
    </r>
    <r>
      <rPr>
        <sz val="12"/>
        <rFont val="Arial"/>
        <family val="2"/>
      </rPr>
      <t xml:space="preserve"> From the 1st April 2013, paramedics have been reclassified from ambulance services staff to allied health professions.</t>
    </r>
  </si>
  <si>
    <r>
      <t>9.</t>
    </r>
    <r>
      <rPr>
        <sz val="12"/>
        <rFont val="Arial"/>
        <family val="2"/>
      </rPr>
      <t xml:space="preserve"> To allow a comparable trend with 2007 information, adjustments have been made to ambulance services. For the period 2001 to 2005 ambulance control officers have been included. 2006 information is not available due to discrepancies with these data.</t>
    </r>
  </si>
  <si>
    <r>
      <t>10.</t>
    </r>
    <r>
      <rPr>
        <sz val="12"/>
        <rFont val="Arial"/>
        <family val="2"/>
      </rPr>
      <t xml:space="preserve"> To allow a comparable trend with 2007 information, adjustments have been made to administrative services. For the period 2001 to 2005 ambulance control officers have been excluded. 2006 information is not available due to discrepancies with these data.</t>
    </r>
  </si>
  <si>
    <r>
      <t>11.</t>
    </r>
    <r>
      <rPr>
        <sz val="12"/>
        <rFont val="Arial"/>
        <family val="2"/>
      </rPr>
      <t xml:space="preserve"> From 2007, unallocated / not known staff are those employees who through AfC have not been assigned to a staff group.</t>
    </r>
  </si>
  <si>
    <r>
      <t>12.</t>
    </r>
    <r>
      <rPr>
        <sz val="12"/>
        <rFont val="Arial"/>
        <family val="2"/>
      </rPr>
      <t xml:space="preserve"> For 31 March 2016 data it has been identified that there is a coding issue which has excluded a small number of staff (approximately 200 wte) on fixed term secondments within NHS Boards. </t>
    </r>
  </si>
  <si>
    <r>
      <rPr>
        <b/>
        <sz val="12"/>
        <rFont val="Arial"/>
        <family val="2"/>
      </rPr>
      <t>13</t>
    </r>
    <r>
      <rPr>
        <sz val="12"/>
        <rFont val="Arial"/>
        <family val="2"/>
      </rPr>
      <t xml:space="preserve">. A recoding exercise took place in June 2016 to better reflect the work carried out by NHS Education for Scotland’s Nursing, Midwifery and Allied Health Professional staff. </t>
    </r>
  </si>
  <si>
    <r>
      <rPr>
        <b/>
        <sz val="12"/>
        <rFont val="Arial"/>
        <family val="2"/>
      </rPr>
      <t>14.</t>
    </r>
    <r>
      <rPr>
        <sz val="12"/>
        <rFont val="Arial"/>
        <family val="2"/>
      </rPr>
      <t xml:space="preserve"> As from the 1st April 2016 NHS Grampian's medical and dental figures include medical leadership and support roles such as GP Appraisers, GP Sub Committee Members, Clinical Leads, Medical Director, most of these have a low WTE.</t>
    </r>
  </si>
  <si>
    <r>
      <rPr>
        <b/>
        <sz val="12"/>
        <rFont val="Arial"/>
        <family val="2"/>
      </rPr>
      <t>15</t>
    </r>
    <r>
      <rPr>
        <sz val="12"/>
        <rFont val="Arial"/>
        <family val="2"/>
      </rPr>
      <t>. From August 2018, NHS Education for Scotland (NES) became the lead employer for all GP, Public Health and Occupational Medicine trainees. Several Boards were ‘early adopters’ to this change with a number of their new and</t>
    </r>
  </si>
  <si>
    <r>
      <rPr>
        <b/>
        <sz val="12"/>
        <rFont val="Arial"/>
        <family val="2"/>
      </rPr>
      <t xml:space="preserve">16. </t>
    </r>
    <r>
      <rPr>
        <sz val="12"/>
        <rFont val="Arial"/>
        <family val="2"/>
      </rPr>
      <t xml:space="preserve">From 30 September 2018, the employment model for Doctors in Training (DiT) has changed and as such, trend information for the overall Medical figures should be interpreted with caution. </t>
    </r>
  </si>
  <si>
    <r>
      <t xml:space="preserve">17. </t>
    </r>
    <r>
      <rPr>
        <sz val="12"/>
        <rFont val="Arial"/>
        <family val="2"/>
      </rPr>
      <t>From 30 December 2018, Sterile Services within Support Services job family is re-categorised to Sterile Services Life within Healthcare Sciences job family.</t>
    </r>
  </si>
  <si>
    <t>This is an NHS Education for Scotland Statistics release.</t>
  </si>
  <si>
    <r>
      <t>2.</t>
    </r>
    <r>
      <rPr>
        <sz val="12"/>
        <rFont val="Arial"/>
        <family val="2"/>
      </rPr>
      <t xml:space="preserve"> Staff who transferred to NHS Highland but are not yet assimilated to AfC are recorded as unallocated/not known.</t>
    </r>
  </si>
  <si>
    <t>The exception to this are medical locums who, as of 30 September 2018, are included within the national statistics.</t>
  </si>
  <si>
    <t xml:space="preserve">    This has resulted in a small decrease in reported staff numbers. The biggest impact is on NHS Tayside figures which show a decrease of 179.6 wte.  </t>
  </si>
  <si>
    <t xml:space="preserve">    between the organisations in April 2012 and April 2013.</t>
  </si>
  <si>
    <t xml:space="preserve">    As at September 2019, of those unallocated staff transferred into NHS Highland: 53.4 wte (64 hc) are in administrative services; </t>
  </si>
  <si>
    <t xml:space="preserve">    423.6 wte (556 hc) in personal and social care and 6.9 wte (7 hc) support services.</t>
  </si>
  <si>
    <t xml:space="preserve">    In April 2013, 16.8 wte (22 hc) staff transferred.  For some sub job families there will be a decrease in the number of staff in June 2012 and June 2013.</t>
  </si>
  <si>
    <t xml:space="preserve">    These staff were in administrative services, allied health professions, nursing and midwifery and personal and social care.</t>
  </si>
  <si>
    <t xml:space="preserve">    This has resulted in an increase in these areas.</t>
  </si>
  <si>
    <t xml:space="preserve">    existing trainees switching over with NES reported as their employer as at 31 March 2018 and 30 June 2018. This is the reason for the increase reported in these GP trainee figures for NES. Boards involved in the</t>
  </si>
  <si>
    <t xml:space="preserve">    early adoption (Ayrshire &amp; Arran, Borders, Dumfries &amp; Galloway, Forth Valley, Grampian, Highland, Lanarkshire and Tayside) may show an overall decrease in trainee doctors in several specialties as a result.</t>
  </si>
  <si>
    <r>
      <t xml:space="preserve">    Key changes to the underlying medical data are (i) the inclusion of a new data source (</t>
    </r>
    <r>
      <rPr>
        <u/>
        <sz val="12"/>
        <color indexed="25"/>
        <rFont val="Arial"/>
        <family val="2"/>
      </rPr>
      <t>Turas People</t>
    </r>
    <r>
      <rPr>
        <sz val="12"/>
        <rFont val="Arial"/>
        <family val="2"/>
      </rPr>
      <t>) for DiT and (ii) the inclusion of Locum Appointment in Training and Locum Appointment in Service grades for the first time.</t>
    </r>
  </si>
  <si>
    <t xml:space="preserve">    Furthermore, small changes to the recording of grades for some medical staff have been updated as a consequence of an on-going data quality exercise stemming from the introduction of the new DiT employment model. </t>
  </si>
  <si>
    <r>
      <t xml:space="preserve">    Detailed changes to the data can be found on the ISD </t>
    </r>
    <r>
      <rPr>
        <u/>
        <sz val="12"/>
        <color indexed="25"/>
        <rFont val="Arial"/>
        <family val="2"/>
      </rPr>
      <t>website</t>
    </r>
    <r>
      <rPr>
        <sz val="12"/>
        <rFont val="Arial"/>
        <family val="2"/>
      </rPr>
      <t xml:space="preserve">. Please note, NHS Education for Scotland and NHS Boards will continue to work together to quality assure local and national DiT data. </t>
    </r>
  </si>
  <si>
    <r>
      <t xml:space="preserve">3.  Additional information relating to NHS Scotland workforce data </t>
    </r>
    <r>
      <rPr>
        <sz val="8"/>
        <rFont val="Verdana"/>
        <family val="2"/>
      </rPr>
      <t/>
    </r>
  </si>
  <si>
    <t>See the workforce web pages.</t>
  </si>
  <si>
    <t>4.  Source of data</t>
  </si>
  <si>
    <r>
      <t>Overall NHSScotland workforce summary by staff grouping</t>
    </r>
    <r>
      <rPr>
        <b/>
        <vertAlign val="superscript"/>
        <sz val="14"/>
        <rFont val="Arial"/>
        <family val="2"/>
      </rPr>
      <t>1,2,3,4,5,12,16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</si>
</sst>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0.0%"/>
    <numFmt numFmtId="166" formatCode="#,###,##0.0;\-#,###,##0.0;\-"/>
    <numFmt numFmtId="167" formatCode="#,\ ###,##0.0;\-#\ ##0.0;\-"/>
    <numFmt numFmtId="168" formatCode="dd\/mm\/yyyy"/>
    <numFmt numFmtId="169" formatCode="#,##0.000000000000_ ;\-#,##0.000000000000\ "/>
  </numFmts>
  <fonts count="34" x14ac:knownFonts="1">
    <font>
      <sz val="8"/>
      <name val="Arial"/>
    </font>
    <font>
      <sz val="8"/>
      <name val="Arial"/>
      <family val="2"/>
    </font>
    <font>
      <u/>
      <sz val="8"/>
      <color indexed="12"/>
      <name val="Arial"/>
      <family val="2"/>
    </font>
    <font>
      <sz val="10"/>
      <name val="Verdana"/>
      <family val="2"/>
    </font>
    <font>
      <sz val="8"/>
      <name val="Verdana"/>
      <family val="2"/>
    </font>
    <font>
      <b/>
      <sz val="8"/>
      <name val="Verdana"/>
      <family val="2"/>
    </font>
    <font>
      <i/>
      <sz val="8"/>
      <name val="Verdana"/>
      <family val="2"/>
    </font>
    <font>
      <sz val="10"/>
      <name val="MS Sans Serif"/>
      <family val="2"/>
    </font>
    <font>
      <sz val="8"/>
      <name val="Arial"/>
      <family val="2"/>
    </font>
    <font>
      <u/>
      <sz val="8"/>
      <color indexed="13"/>
      <name val="Arial"/>
      <family val="2"/>
    </font>
    <font>
      <sz val="10"/>
      <color indexed="13"/>
      <name val="Verdana"/>
      <family val="2"/>
    </font>
    <font>
      <b/>
      <sz val="9"/>
      <name val="Verdana"/>
      <family val="2"/>
    </font>
    <font>
      <b/>
      <sz val="8"/>
      <name val="Arial"/>
      <family val="2"/>
    </font>
    <font>
      <sz val="8"/>
      <name val="Arial"/>
      <family val="2"/>
    </font>
    <font>
      <sz val="8"/>
      <name val="Arial"/>
      <family val="2"/>
    </font>
    <font>
      <sz val="10"/>
      <name val="Arial"/>
      <family val="2"/>
    </font>
    <font>
      <sz val="8"/>
      <color indexed="8"/>
      <name val="Arial"/>
      <family val="2"/>
    </font>
    <font>
      <sz val="6"/>
      <name val="Arial"/>
      <family val="2"/>
    </font>
    <font>
      <sz val="12"/>
      <name val="Arial"/>
      <family val="2"/>
    </font>
    <font>
      <b/>
      <sz val="9"/>
      <name val="Arial"/>
      <family val="2"/>
    </font>
    <font>
      <sz val="9"/>
      <name val="Arial"/>
      <family val="2"/>
    </font>
    <font>
      <b/>
      <sz val="12"/>
      <name val="Arial"/>
      <family val="2"/>
    </font>
    <font>
      <b/>
      <sz val="14"/>
      <name val="Arial"/>
      <family val="2"/>
    </font>
    <font>
      <sz val="14"/>
      <name val="Arial"/>
      <family val="2"/>
    </font>
    <font>
      <sz val="12"/>
      <name val="Arial"/>
      <family val="2"/>
    </font>
    <font>
      <u/>
      <sz val="12"/>
      <color indexed="13"/>
      <name val="Arial"/>
      <family val="2"/>
    </font>
    <font>
      <sz val="12"/>
      <color indexed="8"/>
      <name val="Arial"/>
      <family val="2"/>
    </font>
    <font>
      <sz val="12"/>
      <color indexed="13"/>
      <name val="Arial"/>
      <family val="2"/>
    </font>
    <font>
      <vertAlign val="superscript"/>
      <sz val="12"/>
      <name val="Arial"/>
      <family val="2"/>
    </font>
    <font>
      <u/>
      <sz val="12"/>
      <color indexed="25"/>
      <name val="Arial"/>
      <family val="2"/>
    </font>
    <font>
      <sz val="11"/>
      <color theme="1"/>
      <name val="Calibri"/>
      <family val="2"/>
      <scheme val="minor"/>
    </font>
    <font>
      <sz val="12"/>
      <color rgb="FF000000"/>
      <name val="Arial"/>
      <family val="2"/>
    </font>
    <font>
      <i/>
      <sz val="12"/>
      <name val="Arial"/>
      <family val="2"/>
    </font>
    <font>
      <b/>
      <vertAlign val="superscript"/>
      <sz val="14"/>
      <name val="Arial"/>
      <family val="2"/>
    </font>
  </fonts>
  <fills count="9">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C000"/>
        <bgColor indexed="9"/>
      </patternFill>
    </fill>
    <fill>
      <patternFill patternType="solid">
        <fgColor theme="0"/>
        <bgColor indexed="64"/>
      </patternFill>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7">
    <border>
      <left/>
      <right/>
      <top/>
      <bottom/>
      <diagonal/>
    </border>
    <border>
      <left style="thin">
        <color indexed="31"/>
      </left>
      <right style="thin">
        <color indexed="31"/>
      </right>
      <top style="thin">
        <color indexed="31"/>
      </top>
      <bottom style="thin">
        <color indexed="3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s>
  <cellStyleXfs count="6">
    <xf numFmtId="0" fontId="0" fillId="0" borderId="0"/>
    <xf numFmtId="0" fontId="2" fillId="0" borderId="0" applyNumberFormat="0" applyFill="0" applyBorder="0" applyAlignment="0" applyProtection="0">
      <alignment vertical="top"/>
      <protection locked="0"/>
    </xf>
    <xf numFmtId="0" fontId="14" fillId="0" borderId="0"/>
    <xf numFmtId="0" fontId="15" fillId="0" borderId="0"/>
    <xf numFmtId="0" fontId="30" fillId="0" borderId="0"/>
    <xf numFmtId="0" fontId="7" fillId="0" borderId="0"/>
  </cellStyleXfs>
  <cellXfs count="162">
    <xf numFmtId="0" fontId="0" fillId="0" borderId="0" xfId="0"/>
    <xf numFmtId="0" fontId="4" fillId="0" borderId="0" xfId="0" applyFont="1"/>
    <xf numFmtId="0" fontId="4" fillId="0" borderId="0" xfId="0" applyFont="1" applyAlignment="1">
      <alignment horizontal="left"/>
    </xf>
    <xf numFmtId="0" fontId="5" fillId="0" borderId="0" xfId="0" applyFont="1"/>
    <xf numFmtId="0" fontId="4" fillId="0" borderId="0" xfId="0" quotePrefix="1" applyFont="1" applyAlignment="1">
      <alignment horizontal="left"/>
    </xf>
    <xf numFmtId="0" fontId="4" fillId="0" borderId="0" xfId="0" applyFont="1" applyAlignment="1"/>
    <xf numFmtId="0" fontId="3" fillId="0" borderId="0" xfId="0" applyFont="1" applyFill="1"/>
    <xf numFmtId="0" fontId="4" fillId="0" borderId="0" xfId="0" applyFont="1" applyFill="1"/>
    <xf numFmtId="0" fontId="3" fillId="0" borderId="0" xfId="0" applyFont="1" applyFill="1" applyAlignment="1"/>
    <xf numFmtId="17" fontId="6" fillId="0" borderId="0" xfId="0" quotePrefix="1" applyNumberFormat="1" applyFont="1" applyFill="1"/>
    <xf numFmtId="0" fontId="9" fillId="0" borderId="0" xfId="1" applyFont="1" applyFill="1" applyAlignment="1" applyProtection="1"/>
    <xf numFmtId="0" fontId="10" fillId="0" borderId="0" xfId="0" applyFont="1" applyFill="1"/>
    <xf numFmtId="0" fontId="0" fillId="0" borderId="0" xfId="0" applyAlignment="1">
      <alignment wrapText="1"/>
    </xf>
    <xf numFmtId="0" fontId="4" fillId="0" borderId="0" xfId="0" quotePrefix="1" applyFont="1" applyFill="1" applyAlignment="1">
      <alignment horizontal="left"/>
    </xf>
    <xf numFmtId="0" fontId="4" fillId="0" borderId="0" xfId="0" quotePrefix="1" applyFont="1" applyFill="1" applyAlignment="1"/>
    <xf numFmtId="0" fontId="4" fillId="0" borderId="0" xfId="0" applyFont="1" applyFill="1" applyAlignment="1"/>
    <xf numFmtId="0" fontId="1" fillId="0" borderId="0" xfId="0" applyFont="1" applyAlignment="1"/>
    <xf numFmtId="0" fontId="0" fillId="0" borderId="0" xfId="0" applyAlignment="1"/>
    <xf numFmtId="0" fontId="4" fillId="0" borderId="0" xfId="0" applyFont="1" applyProtection="1">
      <protection hidden="1"/>
    </xf>
    <xf numFmtId="0" fontId="8" fillId="0" borderId="0" xfId="0" applyFont="1" applyFill="1" applyBorder="1"/>
    <xf numFmtId="49" fontId="3" fillId="0" borderId="0" xfId="0" applyNumberFormat="1" applyFont="1" applyBorder="1" applyAlignment="1" applyProtection="1">
      <alignment horizontal="right"/>
      <protection hidden="1"/>
    </xf>
    <xf numFmtId="14" fontId="3" fillId="0" borderId="0" xfId="0" applyNumberFormat="1" applyFont="1" applyBorder="1" applyProtection="1">
      <protection hidden="1"/>
    </xf>
    <xf numFmtId="0" fontId="3" fillId="0" borderId="0" xfId="0" applyNumberFormat="1" applyFont="1" applyBorder="1" applyProtection="1">
      <protection hidden="1"/>
    </xf>
    <xf numFmtId="0" fontId="8" fillId="0" borderId="0" xfId="0" applyFont="1"/>
    <xf numFmtId="0" fontId="8" fillId="0" borderId="0" xfId="0" applyFont="1" applyFill="1" applyBorder="1" applyAlignment="1">
      <alignment vertical="center"/>
    </xf>
    <xf numFmtId="168" fontId="12" fillId="0" borderId="0" xfId="0" applyNumberFormat="1" applyFont="1" applyFill="1" applyBorder="1" applyAlignment="1">
      <alignment horizontal="right"/>
    </xf>
    <xf numFmtId="0" fontId="12" fillId="0" borderId="0" xfId="0" applyFont="1" applyFill="1" applyBorder="1" applyAlignment="1">
      <alignment horizontal="left"/>
    </xf>
    <xf numFmtId="1" fontId="8" fillId="0" borderId="0" xfId="0" applyNumberFormat="1" applyFont="1" applyFill="1" applyBorder="1" applyAlignment="1">
      <alignment horizontal="right"/>
    </xf>
    <xf numFmtId="1" fontId="8" fillId="3" borderId="0" xfId="0" applyNumberFormat="1" applyFont="1" applyFill="1" applyBorder="1" applyAlignment="1">
      <alignment horizontal="right"/>
    </xf>
    <xf numFmtId="0" fontId="16" fillId="4" borderId="1" xfId="0" applyFont="1" applyFill="1" applyBorder="1" applyAlignment="1">
      <alignment horizontal="right"/>
    </xf>
    <xf numFmtId="0" fontId="8" fillId="0" borderId="0" xfId="0" applyFont="1" applyFill="1" applyBorder="1" applyAlignment="1">
      <alignment horizontal="right"/>
    </xf>
    <xf numFmtId="49" fontId="8" fillId="0" borderId="0" xfId="0" applyNumberFormat="1" applyFont="1" applyFill="1" applyBorder="1" applyAlignment="1">
      <alignment vertical="center"/>
    </xf>
    <xf numFmtId="49" fontId="12" fillId="0" borderId="0" xfId="0" applyNumberFormat="1" applyFont="1" applyFill="1" applyBorder="1" applyAlignment="1">
      <alignment horizontal="left"/>
    </xf>
    <xf numFmtId="17" fontId="8" fillId="0" borderId="2" xfId="0" applyNumberFormat="1" applyFont="1" applyBorder="1" applyAlignment="1">
      <alignment horizontal="right" wrapText="1"/>
    </xf>
    <xf numFmtId="0" fontId="8" fillId="0" borderId="0" xfId="0" applyFont="1" applyAlignment="1">
      <alignment horizontal="left"/>
    </xf>
    <xf numFmtId="49" fontId="8" fillId="0" borderId="0" xfId="0" applyNumberFormat="1" applyFont="1" applyFill="1" applyBorder="1" applyAlignment="1">
      <alignment horizontal="left"/>
    </xf>
    <xf numFmtId="14" fontId="3" fillId="0" borderId="0" xfId="0" quotePrefix="1" applyNumberFormat="1" applyFont="1" applyBorder="1" applyProtection="1">
      <protection hidden="1"/>
    </xf>
    <xf numFmtId="0" fontId="11" fillId="0" borderId="0" xfId="0" applyFont="1" applyFill="1" applyAlignment="1"/>
    <xf numFmtId="2" fontId="3" fillId="0" borderId="0" xfId="0" applyNumberFormat="1" applyFont="1" applyBorder="1" applyAlignment="1" applyProtection="1">
      <alignment horizontal="right"/>
      <protection hidden="1"/>
    </xf>
    <xf numFmtId="0" fontId="0" fillId="0" borderId="0" xfId="0" applyFont="1"/>
    <xf numFmtId="0" fontId="0" fillId="5" borderId="0" xfId="0" applyFont="1" applyFill="1" applyBorder="1"/>
    <xf numFmtId="0" fontId="17" fillId="6" borderId="0" xfId="0" applyFont="1" applyFill="1" applyAlignment="1">
      <alignment horizontal="left"/>
    </xf>
    <xf numFmtId="0" fontId="18" fillId="6" borderId="0" xfId="0" applyFont="1" applyFill="1" applyAlignment="1">
      <alignment horizontal="left"/>
    </xf>
    <xf numFmtId="49" fontId="19" fillId="7" borderId="5" xfId="0" applyNumberFormat="1" applyFont="1" applyFill="1" applyBorder="1" applyAlignment="1">
      <alignment horizontal="right"/>
    </xf>
    <xf numFmtId="49" fontId="19" fillId="7" borderId="5" xfId="0" applyNumberFormat="1" applyFont="1" applyFill="1" applyBorder="1" applyAlignment="1">
      <alignment horizontal="left"/>
    </xf>
    <xf numFmtId="1" fontId="20" fillId="8" borderId="6" xfId="0" applyNumberFormat="1" applyFont="1" applyFill="1" applyBorder="1" applyAlignment="1">
      <alignment horizontal="right"/>
    </xf>
    <xf numFmtId="1" fontId="20" fillId="6" borderId="6" xfId="0" applyNumberFormat="1" applyFont="1" applyFill="1" applyBorder="1" applyAlignment="1">
      <alignment horizontal="right"/>
    </xf>
    <xf numFmtId="0" fontId="20" fillId="8" borderId="6" xfId="0" applyFont="1" applyFill="1" applyBorder="1" applyAlignment="1">
      <alignment horizontal="right"/>
    </xf>
    <xf numFmtId="0" fontId="21" fillId="0" borderId="0" xfId="0" applyFont="1" applyFill="1" applyProtection="1">
      <protection hidden="1"/>
    </xf>
    <xf numFmtId="0" fontId="22" fillId="0" borderId="0" xfId="0" applyFont="1" applyFill="1" applyProtection="1">
      <protection hidden="1"/>
    </xf>
    <xf numFmtId="0" fontId="23" fillId="0" borderId="0" xfId="0" applyFont="1" applyFill="1"/>
    <xf numFmtId="0" fontId="22" fillId="0" borderId="0" xfId="0" applyFont="1" applyFill="1" applyAlignment="1">
      <alignment horizontal="left"/>
    </xf>
    <xf numFmtId="0" fontId="22" fillId="0" borderId="0" xfId="0" applyFont="1" applyFill="1"/>
    <xf numFmtId="0" fontId="24" fillId="0" borderId="0" xfId="0" applyFont="1" applyFill="1"/>
    <xf numFmtId="0" fontId="25" fillId="0" borderId="0" xfId="1" applyFont="1" applyFill="1" applyAlignment="1" applyProtection="1"/>
    <xf numFmtId="0" fontId="26" fillId="2" borderId="0" xfId="0" quotePrefix="1" applyFont="1" applyFill="1"/>
    <xf numFmtId="0" fontId="27" fillId="0" borderId="0" xfId="0" applyFont="1" applyFill="1"/>
    <xf numFmtId="0" fontId="24" fillId="0" borderId="0" xfId="0" applyFont="1" applyFill="1" applyAlignment="1"/>
    <xf numFmtId="0" fontId="24" fillId="0" borderId="0" xfId="0" applyFont="1" applyAlignment="1"/>
    <xf numFmtId="0" fontId="24" fillId="0" borderId="0" xfId="0" applyFont="1" applyAlignment="1">
      <alignment wrapText="1"/>
    </xf>
    <xf numFmtId="0" fontId="24" fillId="0" borderId="0" xfId="0" quotePrefix="1" applyFont="1" applyFill="1" applyAlignment="1"/>
    <xf numFmtId="0" fontId="31" fillId="0" borderId="0" xfId="0" applyFont="1"/>
    <xf numFmtId="0" fontId="26" fillId="0" borderId="0" xfId="0" applyFont="1" applyAlignment="1"/>
    <xf numFmtId="0" fontId="22" fillId="0" borderId="0" xfId="0" applyFont="1" applyFill="1" applyAlignment="1"/>
    <xf numFmtId="0" fontId="24" fillId="0" borderId="0" xfId="0" quotePrefix="1" applyFont="1" applyFill="1" applyAlignment="1">
      <alignment horizontal="left"/>
    </xf>
    <xf numFmtId="0" fontId="24" fillId="0" borderId="0" xfId="0" applyFont="1" applyFill="1" applyAlignment="1" applyProtection="1">
      <protection hidden="1"/>
    </xf>
    <xf numFmtId="0" fontId="22" fillId="0" borderId="0" xfId="0" applyFont="1" applyProtection="1">
      <protection locked="0"/>
    </xf>
    <xf numFmtId="0" fontId="21" fillId="0" borderId="0" xfId="0" applyFont="1" applyFill="1" applyAlignment="1" applyProtection="1">
      <alignment horizontal="right" indent="4"/>
      <protection locked="0"/>
    </xf>
    <xf numFmtId="0" fontId="21" fillId="0" borderId="0" xfId="0" applyFont="1" applyFill="1" applyAlignment="1" applyProtection="1">
      <alignment horizontal="right"/>
      <protection locked="0"/>
    </xf>
    <xf numFmtId="0" fontId="21" fillId="0" borderId="0" xfId="0" applyFont="1" applyProtection="1">
      <protection hidden="1"/>
    </xf>
    <xf numFmtId="0" fontId="21" fillId="0" borderId="0" xfId="0" applyFont="1" applyAlignment="1" applyProtection="1">
      <alignment horizontal="left"/>
      <protection hidden="1"/>
    </xf>
    <xf numFmtId="0" fontId="21" fillId="0" borderId="0" xfId="0" applyFont="1" applyFill="1" applyAlignment="1" applyProtection="1">
      <alignment horizontal="left"/>
      <protection hidden="1"/>
    </xf>
    <xf numFmtId="49" fontId="21" fillId="0" borderId="2" xfId="0" applyNumberFormat="1" applyFont="1" applyBorder="1" applyAlignment="1" applyProtection="1">
      <alignment horizontal="right" wrapText="1"/>
      <protection hidden="1"/>
    </xf>
    <xf numFmtId="49" fontId="21" fillId="2" borderId="2" xfId="0" applyNumberFormat="1" applyFont="1" applyFill="1" applyBorder="1" applyAlignment="1" applyProtection="1">
      <alignment horizontal="right"/>
      <protection hidden="1"/>
    </xf>
    <xf numFmtId="0" fontId="21" fillId="0" borderId="2" xfId="0" applyFont="1" applyFill="1" applyBorder="1" applyAlignment="1" applyProtection="1">
      <alignment horizontal="right" wrapText="1"/>
      <protection hidden="1"/>
    </xf>
    <xf numFmtId="164" fontId="21" fillId="0" borderId="0" xfId="0" applyNumberFormat="1" applyFont="1" applyProtection="1">
      <protection hidden="1"/>
    </xf>
    <xf numFmtId="0" fontId="21" fillId="0" borderId="3" xfId="0" applyFont="1" applyFill="1" applyBorder="1" applyProtection="1">
      <protection hidden="1"/>
    </xf>
    <xf numFmtId="167" fontId="21" fillId="0" borderId="3" xfId="0" applyNumberFormat="1" applyFont="1" applyFill="1" applyBorder="1" applyAlignment="1" applyProtection="1">
      <alignment horizontal="right"/>
      <protection hidden="1"/>
    </xf>
    <xf numFmtId="166" fontId="21" fillId="0" borderId="3" xfId="0" applyNumberFormat="1" applyFont="1" applyFill="1" applyBorder="1" applyAlignment="1" applyProtection="1">
      <alignment horizontal="right"/>
      <protection hidden="1"/>
    </xf>
    <xf numFmtId="165" fontId="21" fillId="0" borderId="4" xfId="5" applyNumberFormat="1" applyFont="1" applyFill="1" applyBorder="1" applyAlignment="1" applyProtection="1">
      <alignment horizontal="right"/>
      <protection hidden="1"/>
    </xf>
    <xf numFmtId="165" fontId="21" fillId="0" borderId="0" xfId="5" applyNumberFormat="1" applyFont="1" applyFill="1" applyBorder="1" applyAlignment="1" applyProtection="1">
      <alignment horizontal="right"/>
      <protection hidden="1"/>
    </xf>
    <xf numFmtId="169" fontId="21" fillId="0" borderId="0" xfId="0" applyNumberFormat="1" applyFont="1" applyFill="1" applyProtection="1">
      <protection hidden="1"/>
    </xf>
    <xf numFmtId="164" fontId="21" fillId="0" borderId="0" xfId="0" applyNumberFormat="1" applyFont="1" applyFill="1" applyProtection="1">
      <protection hidden="1"/>
    </xf>
    <xf numFmtId="0" fontId="21" fillId="0" borderId="0" xfId="0" applyNumberFormat="1" applyFont="1" applyFill="1" applyAlignment="1" applyProtection="1">
      <protection hidden="1"/>
    </xf>
    <xf numFmtId="0" fontId="21" fillId="0" borderId="0" xfId="0" applyFont="1" applyBorder="1" applyAlignment="1" applyProtection="1">
      <protection hidden="1"/>
    </xf>
    <xf numFmtId="0" fontId="21" fillId="5" borderId="0" xfId="0" applyFont="1" applyFill="1" applyAlignment="1" applyProtection="1">
      <protection hidden="1"/>
    </xf>
    <xf numFmtId="0" fontId="21" fillId="0" borderId="0" xfId="0" applyFont="1" applyAlignment="1" applyProtection="1">
      <protection hidden="1"/>
    </xf>
    <xf numFmtId="0" fontId="21" fillId="0" borderId="0" xfId="0" applyFont="1" applyBorder="1" applyAlignment="1" applyProtection="1">
      <alignment horizontal="left"/>
      <protection hidden="1"/>
    </xf>
    <xf numFmtId="0" fontId="21" fillId="0" borderId="0" xfId="0" applyFont="1" applyBorder="1" applyAlignment="1" applyProtection="1">
      <alignment horizontal="left" wrapText="1"/>
      <protection hidden="1"/>
    </xf>
    <xf numFmtId="0" fontId="21" fillId="0" borderId="0" xfId="0" applyFont="1" applyBorder="1" applyAlignment="1" applyProtection="1">
      <alignment horizontal="left" vertical="center"/>
      <protection hidden="1"/>
    </xf>
    <xf numFmtId="0" fontId="21" fillId="0" borderId="0" xfId="0" applyFont="1" applyBorder="1" applyAlignment="1" applyProtection="1">
      <alignment wrapText="1"/>
      <protection hidden="1"/>
    </xf>
    <xf numFmtId="0" fontId="21" fillId="0" borderId="0" xfId="0" applyFont="1" applyFill="1" applyAlignment="1" applyProtection="1">
      <alignment horizontal="left"/>
      <protection locked="0"/>
    </xf>
    <xf numFmtId="0" fontId="18" fillId="0" borderId="0" xfId="0" applyFont="1" applyFill="1"/>
    <xf numFmtId="0" fontId="18" fillId="0" borderId="0" xfId="0" applyFont="1" applyProtection="1">
      <protection locked="0"/>
    </xf>
    <xf numFmtId="0" fontId="18" fillId="0" borderId="0" xfId="0" applyFont="1" applyAlignment="1" applyProtection="1">
      <alignment horizontal="left"/>
      <protection locked="0"/>
    </xf>
    <xf numFmtId="49" fontId="18" fillId="0" borderId="0" xfId="0" applyNumberFormat="1" applyFont="1" applyFill="1" applyAlignment="1" applyProtection="1">
      <alignment horizontal="left"/>
      <protection locked="0"/>
    </xf>
    <xf numFmtId="0" fontId="18" fillId="0" borderId="0" xfId="0" applyFont="1" applyAlignment="1" applyProtection="1">
      <alignment horizontal="center"/>
      <protection locked="0"/>
    </xf>
    <xf numFmtId="167" fontId="18" fillId="0" borderId="0" xfId="0" applyNumberFormat="1" applyFont="1" applyAlignment="1" applyProtection="1">
      <alignment horizontal="center"/>
      <protection locked="0"/>
    </xf>
    <xf numFmtId="0" fontId="18" fillId="2" borderId="0" xfId="0" applyFont="1" applyFill="1" applyAlignment="1" applyProtection="1">
      <alignment horizontal="center"/>
      <protection locked="0"/>
    </xf>
    <xf numFmtId="164" fontId="18" fillId="0" borderId="0" xfId="0" applyNumberFormat="1" applyFont="1" applyProtection="1">
      <protection locked="0"/>
    </xf>
    <xf numFmtId="0" fontId="18" fillId="0" borderId="0" xfId="0" applyFont="1" applyFill="1" applyAlignment="1" applyProtection="1">
      <alignment horizontal="left"/>
      <protection locked="0"/>
    </xf>
    <xf numFmtId="0" fontId="18" fillId="0" borderId="0" xfId="0" applyFont="1" applyFill="1" applyBorder="1" applyAlignment="1" applyProtection="1">
      <alignment horizontal="center"/>
      <protection locked="0"/>
    </xf>
    <xf numFmtId="0" fontId="18" fillId="0" borderId="0" xfId="0" applyFont="1" applyProtection="1">
      <protection hidden="1"/>
    </xf>
    <xf numFmtId="0" fontId="18" fillId="0" borderId="0" xfId="0" applyFont="1" applyAlignment="1" applyProtection="1">
      <alignment horizontal="left"/>
      <protection hidden="1"/>
    </xf>
    <xf numFmtId="0" fontId="18" fillId="0" borderId="0" xfId="0" applyFont="1" applyFill="1" applyAlignment="1" applyProtection="1">
      <alignment horizontal="left"/>
      <protection hidden="1"/>
    </xf>
    <xf numFmtId="0" fontId="18" fillId="0" borderId="0" xfId="0" applyFont="1" applyAlignment="1" applyProtection="1">
      <alignment horizontal="center"/>
      <protection hidden="1"/>
    </xf>
    <xf numFmtId="2" fontId="18" fillId="0" borderId="0" xfId="0" applyNumberFormat="1" applyFont="1" applyAlignment="1" applyProtection="1">
      <alignment horizontal="center"/>
      <protection hidden="1"/>
    </xf>
    <xf numFmtId="164" fontId="18" fillId="0" borderId="0" xfId="0" applyNumberFormat="1" applyFont="1" applyAlignment="1" applyProtection="1">
      <alignment horizontal="center"/>
      <protection hidden="1"/>
    </xf>
    <xf numFmtId="14" fontId="18" fillId="0" borderId="0" xfId="0" applyNumberFormat="1" applyFont="1" applyAlignment="1" applyProtection="1">
      <alignment horizontal="center"/>
      <protection hidden="1"/>
    </xf>
    <xf numFmtId="164" fontId="18" fillId="0" borderId="0" xfId="0" applyNumberFormat="1" applyFont="1" applyProtection="1">
      <protection hidden="1"/>
    </xf>
    <xf numFmtId="0" fontId="18" fillId="0" borderId="0" xfId="0" applyFont="1" applyAlignment="1" applyProtection="1">
      <alignment horizontal="left" indent="1"/>
      <protection hidden="1"/>
    </xf>
    <xf numFmtId="167" fontId="18" fillId="0" borderId="0" xfId="0" applyNumberFormat="1" applyFont="1" applyAlignment="1" applyProtection="1">
      <alignment horizontal="right"/>
      <protection hidden="1"/>
    </xf>
    <xf numFmtId="167" fontId="18" fillId="0" borderId="0" xfId="0" applyNumberFormat="1" applyFont="1" applyBorder="1" applyAlignment="1" applyProtection="1">
      <alignment horizontal="right"/>
      <protection hidden="1"/>
    </xf>
    <xf numFmtId="167" fontId="18" fillId="0" borderId="4" xfId="0" applyNumberFormat="1" applyFont="1" applyBorder="1" applyAlignment="1" applyProtection="1">
      <alignment horizontal="right"/>
      <protection hidden="1"/>
    </xf>
    <xf numFmtId="167" fontId="18" fillId="0" borderId="0" xfId="0" applyNumberFormat="1" applyFont="1" applyFill="1" applyBorder="1" applyAlignment="1" applyProtection="1">
      <alignment horizontal="right"/>
      <protection hidden="1"/>
    </xf>
    <xf numFmtId="165" fontId="18" fillId="0" borderId="4" xfId="5" applyNumberFormat="1" applyFont="1" applyFill="1" applyBorder="1" applyAlignment="1" applyProtection="1">
      <alignment horizontal="right"/>
      <protection hidden="1"/>
    </xf>
    <xf numFmtId="167" fontId="18" fillId="0" borderId="0" xfId="0" applyNumberFormat="1" applyFont="1" applyProtection="1">
      <protection hidden="1"/>
    </xf>
    <xf numFmtId="0" fontId="18" fillId="0" borderId="0" xfId="0" applyFont="1" applyFill="1" applyProtection="1">
      <protection hidden="1"/>
    </xf>
    <xf numFmtId="0" fontId="18" fillId="0" borderId="0" xfId="0" applyFont="1" applyFill="1" applyAlignment="1" applyProtection="1">
      <alignment horizontal="left" indent="1"/>
      <protection hidden="1"/>
    </xf>
    <xf numFmtId="167" fontId="18" fillId="0" borderId="0" xfId="0" applyNumberFormat="1" applyFont="1" applyFill="1" applyAlignment="1" applyProtection="1">
      <alignment horizontal="right"/>
      <protection hidden="1"/>
    </xf>
    <xf numFmtId="165" fontId="18" fillId="0" borderId="0" xfId="5" applyNumberFormat="1" applyFont="1" applyFill="1" applyBorder="1" applyAlignment="1" applyProtection="1">
      <alignment horizontal="right"/>
      <protection hidden="1"/>
    </xf>
    <xf numFmtId="167" fontId="18" fillId="0" borderId="0" xfId="0" applyNumberFormat="1" applyFont="1" applyFill="1" applyProtection="1">
      <protection hidden="1"/>
    </xf>
    <xf numFmtId="0" fontId="18" fillId="0" borderId="2" xfId="0" applyFont="1" applyBorder="1" applyAlignment="1" applyProtection="1">
      <alignment horizontal="left" indent="1"/>
      <protection hidden="1"/>
    </xf>
    <xf numFmtId="167" fontId="18" fillId="0" borderId="2" xfId="0" applyNumberFormat="1" applyFont="1" applyBorder="1" applyAlignment="1" applyProtection="1">
      <alignment horizontal="right"/>
      <protection hidden="1"/>
    </xf>
    <xf numFmtId="167" fontId="18" fillId="0" borderId="2" xfId="0" applyNumberFormat="1" applyFont="1" applyFill="1" applyBorder="1" applyAlignment="1" applyProtection="1">
      <alignment horizontal="right"/>
      <protection hidden="1"/>
    </xf>
    <xf numFmtId="165" fontId="18" fillId="0" borderId="2" xfId="5" applyNumberFormat="1" applyFont="1" applyFill="1" applyBorder="1" applyAlignment="1" applyProtection="1">
      <alignment horizontal="right"/>
      <protection hidden="1"/>
    </xf>
    <xf numFmtId="0" fontId="18" fillId="0" borderId="0" xfId="0" applyFont="1" applyBorder="1" applyProtection="1">
      <protection hidden="1"/>
    </xf>
    <xf numFmtId="0" fontId="18" fillId="0" borderId="0" xfId="0" applyFont="1" applyBorder="1" applyAlignment="1" applyProtection="1">
      <alignment horizontal="center"/>
      <protection hidden="1"/>
    </xf>
    <xf numFmtId="0" fontId="18" fillId="0" borderId="0" xfId="0" applyFont="1" applyBorder="1" applyAlignment="1" applyProtection="1">
      <alignment horizontal="center" wrapText="1"/>
      <protection hidden="1"/>
    </xf>
    <xf numFmtId="0" fontId="18" fillId="0" borderId="0" xfId="0" applyFont="1" applyAlignment="1" applyProtection="1">
      <protection hidden="1"/>
    </xf>
    <xf numFmtId="0" fontId="18" fillId="0" borderId="0" xfId="0" applyFont="1" applyFill="1" applyAlignment="1" applyProtection="1">
      <alignment horizontal="left" wrapText="1"/>
      <protection hidden="1"/>
    </xf>
    <xf numFmtId="0" fontId="18" fillId="0" borderId="0" xfId="0" applyFont="1" applyAlignment="1" applyProtection="1">
      <alignment wrapText="1"/>
      <protection hidden="1"/>
    </xf>
    <xf numFmtId="0" fontId="18" fillId="0" borderId="0" xfId="0" applyFont="1" applyBorder="1" applyAlignment="1" applyProtection="1">
      <alignment wrapText="1"/>
      <protection hidden="1"/>
    </xf>
    <xf numFmtId="0" fontId="18" fillId="0" borderId="0" xfId="0" applyFont="1" applyAlignment="1" applyProtection="1">
      <alignment horizontal="center" wrapText="1"/>
      <protection hidden="1"/>
    </xf>
    <xf numFmtId="0" fontId="18" fillId="0" borderId="0" xfId="0" applyFont="1" applyFill="1" applyAlignment="1" applyProtection="1">
      <protection hidden="1"/>
    </xf>
    <xf numFmtId="0" fontId="18" fillId="5" borderId="0" xfId="0" applyFont="1" applyFill="1" applyAlignment="1" applyProtection="1">
      <protection hidden="1"/>
    </xf>
    <xf numFmtId="0" fontId="18" fillId="0" borderId="0" xfId="0" applyNumberFormat="1" applyFont="1" applyFill="1" applyAlignment="1" applyProtection="1">
      <alignment horizontal="left"/>
      <protection hidden="1"/>
    </xf>
    <xf numFmtId="0" fontId="18" fillId="0" borderId="0" xfId="0" applyFont="1" applyFill="1" applyAlignment="1" applyProtection="1">
      <alignment horizontal="center" wrapText="1"/>
      <protection hidden="1"/>
    </xf>
    <xf numFmtId="0" fontId="18" fillId="0" borderId="0" xfId="0" applyFont="1" applyFill="1" applyAlignment="1" applyProtection="1">
      <alignment horizontal="center"/>
      <protection hidden="1"/>
    </xf>
    <xf numFmtId="164" fontId="18" fillId="0" borderId="0" xfId="0" applyNumberFormat="1" applyFont="1" applyFill="1" applyProtection="1">
      <protection hidden="1"/>
    </xf>
    <xf numFmtId="0" fontId="18" fillId="5" borderId="0" xfId="0" applyFont="1" applyFill="1" applyAlignment="1" applyProtection="1">
      <alignment horizontal="left"/>
      <protection hidden="1"/>
    </xf>
    <xf numFmtId="164" fontId="18" fillId="0" borderId="0" xfId="0" applyNumberFormat="1" applyFont="1" applyAlignment="1" applyProtection="1">
      <protection hidden="1"/>
    </xf>
    <xf numFmtId="164" fontId="18" fillId="0" borderId="0" xfId="0" applyNumberFormat="1" applyFont="1" applyFill="1" applyAlignment="1" applyProtection="1">
      <alignment horizontal="left" indent="1"/>
      <protection hidden="1"/>
    </xf>
    <xf numFmtId="0" fontId="18" fillId="0" borderId="0" xfId="0" quotePrefix="1" applyFont="1" applyAlignment="1" applyProtection="1">
      <protection hidden="1"/>
    </xf>
    <xf numFmtId="0" fontId="18" fillId="0" borderId="0" xfId="0" applyNumberFormat="1" applyFont="1" applyFill="1" applyBorder="1" applyAlignment="1" applyProtection="1">
      <alignment horizontal="left"/>
      <protection locked="0"/>
    </xf>
    <xf numFmtId="0" fontId="18" fillId="0" borderId="0" xfId="0" applyFont="1" applyFill="1" applyAlignment="1" applyProtection="1">
      <protection locked="0"/>
    </xf>
    <xf numFmtId="0" fontId="18" fillId="0" borderId="0" xfId="0" applyNumberFormat="1" applyFont="1" applyFill="1" applyAlignment="1" applyProtection="1">
      <protection locked="0"/>
    </xf>
    <xf numFmtId="0" fontId="18" fillId="0" borderId="0" xfId="1" applyNumberFormat="1" applyFont="1" applyAlignment="1" applyProtection="1">
      <alignment horizontal="left"/>
      <protection locked="0"/>
    </xf>
    <xf numFmtId="0" fontId="18" fillId="0" borderId="0" xfId="0" applyFont="1" applyAlignment="1" applyProtection="1">
      <protection locked="0"/>
    </xf>
    <xf numFmtId="0" fontId="18" fillId="0" borderId="0" xfId="1" applyFont="1" applyAlignment="1" applyProtection="1">
      <protection locked="0"/>
    </xf>
    <xf numFmtId="0" fontId="21" fillId="0" borderId="0" xfId="0" applyFont="1" applyProtection="1">
      <protection locked="0"/>
    </xf>
    <xf numFmtId="0" fontId="32" fillId="0" borderId="0" xfId="0" applyFont="1" applyFill="1" applyAlignment="1" applyProtection="1">
      <alignment horizontal="right"/>
      <protection locked="0"/>
    </xf>
    <xf numFmtId="49" fontId="18" fillId="0" borderId="0" xfId="0" applyNumberFormat="1" applyFont="1" applyAlignment="1" applyProtection="1">
      <alignment horizontal="left"/>
      <protection locked="0"/>
    </xf>
    <xf numFmtId="0" fontId="21" fillId="0" borderId="0" xfId="0" applyFont="1" applyBorder="1" applyAlignment="1" applyProtection="1">
      <alignment wrapText="1"/>
      <protection locked="0"/>
    </xf>
    <xf numFmtId="43" fontId="18" fillId="0" borderId="0" xfId="0" applyNumberFormat="1" applyFont="1" applyAlignment="1" applyProtection="1">
      <alignment horizontal="center"/>
      <protection locked="0"/>
    </xf>
    <xf numFmtId="0" fontId="18" fillId="0" borderId="0" xfId="0" applyNumberFormat="1" applyFont="1" applyFill="1" applyAlignment="1" applyProtection="1">
      <protection hidden="1"/>
    </xf>
    <xf numFmtId="0" fontId="21" fillId="5" borderId="0" xfId="0" applyFont="1" applyFill="1" applyAlignment="1">
      <alignment horizontal="left"/>
    </xf>
    <xf numFmtId="0" fontId="25" fillId="5" borderId="0" xfId="1" applyFont="1" applyFill="1" applyAlignment="1" applyProtection="1"/>
    <xf numFmtId="0" fontId="18" fillId="5" borderId="0" xfId="0" applyFont="1" applyFill="1" applyAlignment="1"/>
    <xf numFmtId="0" fontId="32" fillId="0" borderId="0" xfId="0" applyFont="1" applyFill="1" applyAlignment="1">
      <alignment horizontal="right"/>
    </xf>
    <xf numFmtId="0" fontId="22" fillId="0" borderId="0" xfId="0" applyFont="1" applyBorder="1" applyAlignment="1" applyProtection="1">
      <alignment wrapText="1"/>
      <protection locked="0"/>
    </xf>
    <xf numFmtId="0" fontId="5" fillId="0" borderId="0" xfId="0" applyFont="1" applyAlignment="1">
      <alignment horizontal="center"/>
    </xf>
  </cellXfs>
  <cellStyles count="6">
    <cellStyle name="Hyperlink" xfId="1" builtinId="8"/>
    <cellStyle name="Normal" xfId="0" builtinId="0"/>
    <cellStyle name="Normal 2" xfId="2"/>
    <cellStyle name="Normal 3" xfId="3"/>
    <cellStyle name="Normal 4" xfId="4"/>
    <cellStyle name="Normal_non-nursing"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FFFFFF"/>
      <rgbColor rgb="00092869"/>
      <rgbColor rgb="006B077B"/>
      <rgbColor rgb="00FFFFFF"/>
      <rgbColor rgb="00FFEC00"/>
      <rgbColor rgb="00FFFFFF"/>
      <rgbColor rgb="00FFFFFF"/>
      <rgbColor rgb="00FFFFFF"/>
      <rgbColor rgb="00FFFFFF"/>
      <rgbColor rgb="00FFFFFF"/>
      <rgbColor rgb="00C0C0C0"/>
      <rgbColor rgb="00808080"/>
      <rgbColor rgb="00092869"/>
      <rgbColor rgb="000391BF"/>
      <rgbColor rgb="0000A15F"/>
      <rgbColor rgb="0067BF29"/>
      <rgbColor rgb="006B077B"/>
      <rgbColor rgb="00FF0000"/>
      <rgbColor rgb="00EE9C00"/>
      <rgbColor rgb="00FFEC00"/>
      <rgbColor rgb="00092869"/>
      <rgbColor rgb="000391BF"/>
      <rgbColor rgb="0000A15F"/>
      <rgbColor rgb="0067BF29"/>
      <rgbColor rgb="006B077B"/>
      <rgbColor rgb="00FF0000"/>
      <rgbColor rgb="00EE9C00"/>
      <rgbColor rgb="00FFEC00"/>
      <rgbColor rgb="00FFFFFF"/>
      <rgbColor rgb="00FFFFFF"/>
      <rgbColor rgb="00FFFFFF"/>
      <rgbColor rgb="0000684D"/>
      <rgbColor rgb="00FFFFFF"/>
      <rgbColor rgb="0067BF29"/>
      <rgbColor rgb="00FFFFFF"/>
      <rgbColor rgb="0000A15F"/>
      <rgbColor rgb="00FFFFFF"/>
      <rgbColor rgb="00FFFFFF"/>
      <rgbColor rgb="00B80068"/>
      <rgbColor rgb="000391BF"/>
      <rgbColor rgb="00A1002F"/>
      <rgbColor rgb="00EE9C00"/>
      <rgbColor rgb="00FFFFFF"/>
      <rgbColor rgb="00969696"/>
      <rgbColor rgb="00FFFFFF"/>
      <rgbColor rgb="00FFFFFF"/>
      <rgbColor rgb="00FFFFFF"/>
      <rgbColor rgb="00FFFFFF"/>
      <rgbColor rgb="00FFFFFF"/>
      <rgbColor rgb="00FFFFFF"/>
      <rgbColor rgb="00FFFF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C$5" fmlaRange="List!$B$3:$B$4" noThreeD="1" sel="1" val="0"/>
</file>

<file path=xl/ctrlProps/ctrlProp2.xml><?xml version="1.0" encoding="utf-8"?>
<formControlPr xmlns="http://schemas.microsoft.com/office/spreadsheetml/2009/9/main" objectType="Drop" dropStyle="combo" dx="22" fmlaLink="$C$7" fmlaRange="List!$F$3:$F$3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514350</xdr:colOff>
      <xdr:row>1</xdr:row>
      <xdr:rowOff>57150</xdr:rowOff>
    </xdr:from>
    <xdr:to>
      <xdr:col>12</xdr:col>
      <xdr:colOff>66675</xdr:colOff>
      <xdr:row>5</xdr:row>
      <xdr:rowOff>28575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077200" y="285750"/>
          <a:ext cx="914400"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4</xdr:row>
          <xdr:rowOff>47625</xdr:rowOff>
        </xdr:from>
        <xdr:to>
          <xdr:col>5</xdr:col>
          <xdr:colOff>2933700</xdr:colOff>
          <xdr:row>5</xdr:row>
          <xdr:rowOff>171450</xdr:rowOff>
        </xdr:to>
        <xdr:sp macro="" textlink="">
          <xdr:nvSpPr>
            <xdr:cNvPr id="12292" name="Drop Down 4"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76200</xdr:rowOff>
        </xdr:from>
        <xdr:to>
          <xdr:col>5</xdr:col>
          <xdr:colOff>2933700</xdr:colOff>
          <xdr:row>8</xdr:row>
          <xdr:rowOff>38100</xdr:rowOff>
        </xdr:to>
        <xdr:sp macro="" textlink="">
          <xdr:nvSpPr>
            <xdr:cNvPr id="12293" name="Drop Down 5" hidden="1">
              <a:extLst>
                <a:ext uri="{63B3BB69-23CF-44E3-9099-C40C66FF867C}">
                  <a14:compatExt spid="_x0000_s122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51</xdr:col>
      <xdr:colOff>11642</xdr:colOff>
      <xdr:row>1</xdr:row>
      <xdr:rowOff>70909</xdr:rowOff>
    </xdr:from>
    <xdr:to>
      <xdr:col>52</xdr:col>
      <xdr:colOff>74083</xdr:colOff>
      <xdr:row>4</xdr:row>
      <xdr:rowOff>99484</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3369442" y="299509"/>
          <a:ext cx="910166"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dscotland.org/Health-Topics/Workfor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hub.nes.digital/lead-employer-arrangements/help-me-with/turas-people/" TargetMode="External"/><Relationship Id="rId1" Type="http://schemas.openxmlformats.org/officeDocument/2006/relationships/hyperlink" Target="http://www.isdscotland.org/Health-Topics/Workforce/Medical-and-Dent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50"/>
  <sheetViews>
    <sheetView showGridLines="0" tabSelected="1" zoomScaleNormal="100" workbookViewId="0"/>
  </sheetViews>
  <sheetFormatPr defaultRowHeight="12.6" customHeight="1" x14ac:dyDescent="0.2"/>
  <cols>
    <col min="1" max="2" width="15.5" style="6" customWidth="1"/>
    <col min="3" max="10" width="12.6640625" style="6" customWidth="1"/>
    <col min="11" max="11" width="11.1640625" style="6" customWidth="1"/>
    <col min="12" max="12" width="12.6640625" style="6" customWidth="1"/>
    <col min="13" max="16384" width="9.33203125" style="6"/>
  </cols>
  <sheetData>
    <row r="1" spans="1:12" ht="18" x14ac:dyDescent="0.25">
      <c r="A1" s="49" t="s">
        <v>1</v>
      </c>
      <c r="L1" s="159" t="s">
        <v>2069</v>
      </c>
    </row>
    <row r="2" spans="1:12" ht="18" x14ac:dyDescent="0.25">
      <c r="A2" s="50"/>
    </row>
    <row r="3" spans="1:12" ht="18" x14ac:dyDescent="0.25">
      <c r="A3" s="51" t="s">
        <v>11</v>
      </c>
    </row>
    <row r="4" spans="1:12" ht="18" x14ac:dyDescent="0.25">
      <c r="A4" s="50"/>
    </row>
    <row r="5" spans="1:12" ht="18" x14ac:dyDescent="0.25">
      <c r="A5" s="52" t="s">
        <v>2</v>
      </c>
    </row>
    <row r="6" spans="1:12" ht="15" x14ac:dyDescent="0.2">
      <c r="A6" s="53" t="s">
        <v>799</v>
      </c>
      <c r="B6" s="53"/>
    </row>
    <row r="7" spans="1:12" s="7" customFormat="1" ht="15" x14ac:dyDescent="0.2">
      <c r="A7" s="54" t="s">
        <v>719</v>
      </c>
      <c r="B7" s="55" t="s">
        <v>10</v>
      </c>
      <c r="C7" s="15"/>
      <c r="D7" s="15"/>
      <c r="E7" s="15"/>
    </row>
    <row r="8" spans="1:12" ht="15" x14ac:dyDescent="0.2">
      <c r="A8" s="56"/>
      <c r="B8" s="53"/>
    </row>
    <row r="9" spans="1:12" ht="15" x14ac:dyDescent="0.2">
      <c r="A9" s="57" t="s">
        <v>1548</v>
      </c>
      <c r="B9" s="58"/>
      <c r="C9" s="17"/>
      <c r="D9" s="17"/>
      <c r="E9" s="17"/>
      <c r="F9" s="17"/>
      <c r="G9" s="17"/>
      <c r="H9" s="17"/>
      <c r="I9" s="17"/>
      <c r="J9" s="17"/>
      <c r="K9" s="17"/>
      <c r="L9" s="17"/>
    </row>
    <row r="10" spans="1:12" ht="15" x14ac:dyDescent="0.2">
      <c r="A10" s="57" t="s">
        <v>1549</v>
      </c>
      <c r="B10" s="59"/>
      <c r="C10" s="12"/>
      <c r="D10" s="12"/>
      <c r="E10" s="12"/>
      <c r="F10" s="12"/>
      <c r="G10" s="12"/>
      <c r="H10" s="12"/>
      <c r="I10" s="12"/>
      <c r="J10" s="12"/>
      <c r="K10" s="12"/>
      <c r="L10" s="12"/>
    </row>
    <row r="11" spans="1:12" ht="15" x14ac:dyDescent="0.2">
      <c r="A11" s="60" t="s">
        <v>1169</v>
      </c>
      <c r="B11" s="58"/>
      <c r="C11" s="16"/>
      <c r="D11" s="16"/>
      <c r="E11" s="16"/>
      <c r="F11" s="16"/>
      <c r="G11" s="16"/>
      <c r="H11" s="16"/>
      <c r="I11" s="16"/>
      <c r="J11" s="16"/>
      <c r="K11" s="16"/>
      <c r="L11" s="16"/>
    </row>
    <row r="12" spans="1:12" ht="15" x14ac:dyDescent="0.2">
      <c r="A12" s="60" t="s">
        <v>3</v>
      </c>
      <c r="B12" s="58"/>
      <c r="C12" s="16"/>
      <c r="D12" s="16"/>
      <c r="E12" s="16"/>
      <c r="F12" s="16"/>
      <c r="G12" s="16"/>
      <c r="H12" s="16"/>
      <c r="I12" s="16"/>
      <c r="J12" s="16"/>
      <c r="K12" s="16"/>
      <c r="L12" s="16"/>
    </row>
    <row r="13" spans="1:12" ht="15" x14ac:dyDescent="0.2">
      <c r="A13" s="60" t="s">
        <v>4</v>
      </c>
      <c r="B13" s="58"/>
      <c r="C13" s="16"/>
      <c r="D13" s="16"/>
      <c r="E13" s="16"/>
      <c r="F13" s="16"/>
      <c r="G13" s="16"/>
      <c r="H13" s="16"/>
      <c r="I13" s="16"/>
      <c r="J13" s="16"/>
      <c r="K13" s="16"/>
      <c r="L13" s="16"/>
    </row>
    <row r="14" spans="1:12" ht="15" x14ac:dyDescent="0.2">
      <c r="A14" s="57"/>
      <c r="B14" s="58"/>
      <c r="C14" s="16"/>
      <c r="D14" s="16"/>
      <c r="E14" s="16"/>
      <c r="F14" s="16"/>
      <c r="G14" s="16"/>
      <c r="H14" s="16"/>
      <c r="I14" s="16"/>
      <c r="J14" s="16"/>
      <c r="K14" s="16"/>
      <c r="L14" s="16"/>
    </row>
    <row r="15" spans="1:12" ht="15" x14ac:dyDescent="0.2">
      <c r="A15" s="57" t="s">
        <v>1045</v>
      </c>
      <c r="B15" s="58"/>
      <c r="C15" s="16"/>
      <c r="D15" s="16"/>
      <c r="E15" s="16"/>
      <c r="F15" s="16"/>
      <c r="G15" s="16"/>
      <c r="H15" s="16"/>
      <c r="I15" s="16"/>
      <c r="J15" s="16"/>
      <c r="K15" s="16"/>
      <c r="L15" s="16"/>
    </row>
    <row r="16" spans="1:12" ht="15" x14ac:dyDescent="0.2">
      <c r="A16" s="57"/>
      <c r="B16" s="58"/>
      <c r="C16" s="16"/>
      <c r="D16" s="16"/>
      <c r="E16" s="16"/>
      <c r="F16" s="16"/>
      <c r="G16" s="16"/>
      <c r="H16" s="16"/>
      <c r="I16" s="16"/>
      <c r="J16" s="16"/>
      <c r="K16" s="16"/>
      <c r="L16" s="16"/>
    </row>
    <row r="17" spans="1:14" ht="15" x14ac:dyDescent="0.2">
      <c r="A17" s="61" t="s">
        <v>1593</v>
      </c>
      <c r="B17" s="58"/>
      <c r="C17" s="17"/>
      <c r="D17" s="17"/>
      <c r="E17" s="17"/>
      <c r="F17" s="17"/>
      <c r="G17" s="17"/>
      <c r="H17" s="17"/>
      <c r="I17" s="17"/>
      <c r="J17" s="17"/>
      <c r="K17" s="17"/>
      <c r="L17" s="17"/>
      <c r="M17" s="17"/>
    </row>
    <row r="18" spans="1:14" ht="15" x14ac:dyDescent="0.2">
      <c r="A18" s="61" t="s">
        <v>1592</v>
      </c>
      <c r="B18" s="58"/>
      <c r="C18" s="17"/>
      <c r="D18" s="17"/>
      <c r="E18" s="17"/>
      <c r="F18" s="17"/>
      <c r="G18" s="17"/>
      <c r="H18" s="17"/>
      <c r="I18" s="17"/>
      <c r="J18" s="17"/>
      <c r="K18" s="17"/>
      <c r="L18" s="17"/>
      <c r="M18" s="17"/>
    </row>
    <row r="19" spans="1:14" ht="15" x14ac:dyDescent="0.2">
      <c r="A19" s="62" t="s">
        <v>1551</v>
      </c>
      <c r="B19" s="58"/>
      <c r="C19" s="17"/>
      <c r="D19" s="17"/>
      <c r="E19" s="17"/>
      <c r="F19" s="17"/>
      <c r="G19" s="17"/>
      <c r="H19" s="17"/>
      <c r="I19" s="17"/>
      <c r="J19" s="17"/>
      <c r="K19" s="17"/>
      <c r="L19" s="17"/>
      <c r="M19" s="17"/>
    </row>
    <row r="20" spans="1:14" ht="15" x14ac:dyDescent="0.2">
      <c r="A20" s="57"/>
      <c r="B20" s="58"/>
      <c r="C20" s="16"/>
      <c r="D20" s="16"/>
      <c r="E20" s="16"/>
      <c r="F20" s="16"/>
      <c r="G20" s="16"/>
      <c r="H20" s="16"/>
      <c r="I20" s="16"/>
      <c r="J20" s="16"/>
      <c r="K20" s="16"/>
      <c r="L20" s="16"/>
    </row>
    <row r="21" spans="1:14" ht="15" x14ac:dyDescent="0.2">
      <c r="A21" s="57" t="s">
        <v>1105</v>
      </c>
      <c r="B21" s="58"/>
      <c r="C21" s="16"/>
      <c r="D21" s="16"/>
      <c r="E21" s="16"/>
      <c r="F21" s="16"/>
      <c r="G21" s="16"/>
      <c r="H21" s="16"/>
      <c r="I21" s="16"/>
      <c r="J21" s="16"/>
      <c r="K21" s="16"/>
      <c r="L21" s="16"/>
    </row>
    <row r="22" spans="1:14" ht="15" x14ac:dyDescent="0.2">
      <c r="A22" s="60" t="s">
        <v>1108</v>
      </c>
      <c r="B22" s="58"/>
      <c r="C22" s="16"/>
      <c r="D22" s="16"/>
      <c r="E22" s="16"/>
      <c r="F22" s="16"/>
      <c r="G22" s="16"/>
      <c r="H22" s="16"/>
      <c r="I22" s="16"/>
      <c r="J22" s="16"/>
      <c r="K22" s="16"/>
      <c r="L22" s="16"/>
    </row>
    <row r="23" spans="1:14" ht="15" x14ac:dyDescent="0.2">
      <c r="A23" s="57" t="s">
        <v>1106</v>
      </c>
      <c r="B23" s="58"/>
      <c r="C23" s="16"/>
      <c r="D23" s="16"/>
      <c r="E23" s="16"/>
      <c r="F23" s="16"/>
      <c r="G23" s="16"/>
      <c r="H23" s="16"/>
      <c r="I23" s="16"/>
      <c r="J23" s="16"/>
      <c r="K23" s="16"/>
      <c r="L23" s="16"/>
    </row>
    <row r="24" spans="1:14" ht="15" x14ac:dyDescent="0.2">
      <c r="A24" s="57" t="s">
        <v>1107</v>
      </c>
      <c r="B24" s="58"/>
      <c r="C24" s="16"/>
      <c r="D24" s="16"/>
      <c r="E24" s="16"/>
      <c r="F24" s="16"/>
      <c r="G24" s="16"/>
      <c r="H24" s="16"/>
      <c r="I24" s="16"/>
      <c r="J24" s="16"/>
      <c r="K24" s="16"/>
      <c r="L24" s="16"/>
    </row>
    <row r="25" spans="1:14" ht="12.75" x14ac:dyDescent="0.2"/>
    <row r="26" spans="1:14" ht="18" x14ac:dyDescent="0.25">
      <c r="A26" s="63" t="s">
        <v>574</v>
      </c>
      <c r="B26" s="37"/>
      <c r="C26" s="37"/>
      <c r="D26" s="37"/>
      <c r="E26" s="37"/>
    </row>
    <row r="27" spans="1:14" ht="15" x14ac:dyDescent="0.2">
      <c r="A27" s="57" t="s">
        <v>2013</v>
      </c>
      <c r="B27" s="15"/>
      <c r="C27" s="15"/>
      <c r="D27" s="15"/>
      <c r="E27" s="15"/>
      <c r="F27" s="15"/>
      <c r="G27" s="15"/>
      <c r="H27" s="15"/>
      <c r="I27" s="15"/>
      <c r="J27" s="15"/>
      <c r="K27" s="15"/>
      <c r="L27" s="15"/>
      <c r="M27" s="15"/>
      <c r="N27" s="15"/>
    </row>
    <row r="28" spans="1:14" ht="15" x14ac:dyDescent="0.2">
      <c r="A28" s="92" t="s">
        <v>2071</v>
      </c>
      <c r="B28" s="15"/>
      <c r="C28" s="15"/>
      <c r="D28" s="15"/>
      <c r="E28" s="15"/>
      <c r="F28" s="15"/>
      <c r="G28" s="15"/>
      <c r="H28" s="15"/>
      <c r="I28" s="15"/>
      <c r="J28" s="15"/>
      <c r="K28" s="15"/>
      <c r="L28" s="15"/>
      <c r="M28" s="15"/>
      <c r="N28" s="15"/>
    </row>
    <row r="29" spans="1:14" ht="15" x14ac:dyDescent="0.2">
      <c r="A29" s="57" t="s">
        <v>5</v>
      </c>
      <c r="B29" s="8"/>
      <c r="C29" s="8"/>
      <c r="D29" s="8"/>
      <c r="E29" s="8"/>
      <c r="F29" s="8"/>
      <c r="G29" s="8"/>
      <c r="H29" s="8"/>
      <c r="I29" s="8"/>
      <c r="J29" s="8"/>
      <c r="K29" s="8"/>
      <c r="L29" s="8"/>
    </row>
    <row r="30" spans="1:14" ht="12.75" x14ac:dyDescent="0.2">
      <c r="A30" s="8"/>
      <c r="B30" s="8"/>
      <c r="C30" s="8"/>
      <c r="D30" s="8"/>
      <c r="E30" s="8"/>
      <c r="F30" s="8"/>
      <c r="G30" s="8"/>
      <c r="H30" s="8"/>
      <c r="I30" s="8"/>
      <c r="J30" s="8"/>
      <c r="K30" s="8"/>
      <c r="L30" s="8"/>
    </row>
    <row r="31" spans="1:14" ht="18" x14ac:dyDescent="0.25">
      <c r="A31" s="52" t="s">
        <v>6</v>
      </c>
      <c r="I31" s="10"/>
      <c r="J31" s="10"/>
      <c r="K31" s="11"/>
      <c r="L31" s="9"/>
    </row>
    <row r="32" spans="1:14" s="7" customFormat="1" ht="15" x14ac:dyDescent="0.2">
      <c r="A32" s="57" t="s">
        <v>1594</v>
      </c>
      <c r="B32" s="15"/>
      <c r="C32" s="15"/>
      <c r="D32" s="15"/>
      <c r="E32" s="15"/>
      <c r="F32" s="15"/>
      <c r="G32" s="15"/>
      <c r="H32" s="15"/>
      <c r="I32" s="15"/>
      <c r="J32" s="15"/>
      <c r="K32" s="15"/>
      <c r="L32" s="15"/>
    </row>
    <row r="33" spans="1:12" s="7" customFormat="1" ht="15" x14ac:dyDescent="0.2">
      <c r="A33" s="57" t="s">
        <v>1595</v>
      </c>
      <c r="B33" s="15"/>
      <c r="C33" s="15"/>
      <c r="D33" s="15"/>
      <c r="E33" s="15"/>
      <c r="F33" s="15"/>
      <c r="G33" s="15"/>
      <c r="H33" s="15"/>
      <c r="I33" s="15"/>
      <c r="J33" s="15"/>
      <c r="K33" s="15"/>
      <c r="L33" s="15"/>
    </row>
    <row r="34" spans="1:12" s="7" customFormat="1" ht="15" x14ac:dyDescent="0.2">
      <c r="A34" s="57" t="s">
        <v>7</v>
      </c>
      <c r="B34" s="17"/>
      <c r="C34" s="17"/>
      <c r="D34" s="17"/>
      <c r="E34" s="17"/>
      <c r="F34" s="17"/>
      <c r="G34" s="17"/>
      <c r="H34" s="17"/>
      <c r="I34" s="17"/>
      <c r="J34" s="17"/>
      <c r="K34" s="17"/>
      <c r="L34" s="17"/>
    </row>
    <row r="35" spans="1:12" s="7" customFormat="1" ht="15" x14ac:dyDescent="0.2">
      <c r="A35" s="57"/>
      <c r="B35" s="17"/>
      <c r="C35" s="17"/>
      <c r="D35" s="17"/>
      <c r="E35" s="17"/>
      <c r="F35" s="17"/>
      <c r="G35" s="17"/>
      <c r="H35" s="17"/>
      <c r="I35" s="17"/>
      <c r="J35" s="17"/>
      <c r="K35" s="17"/>
      <c r="L35" s="17"/>
    </row>
    <row r="36" spans="1:12" s="7" customFormat="1" ht="15" x14ac:dyDescent="0.2">
      <c r="A36" s="57" t="s">
        <v>8</v>
      </c>
      <c r="B36" s="15"/>
      <c r="C36" s="15"/>
      <c r="D36" s="15"/>
      <c r="E36" s="15"/>
      <c r="F36" s="15"/>
      <c r="G36" s="15"/>
      <c r="H36" s="15"/>
      <c r="I36" s="15"/>
      <c r="J36" s="15"/>
      <c r="K36" s="15"/>
      <c r="L36" s="15"/>
    </row>
    <row r="37" spans="1:12" s="7" customFormat="1" ht="15" x14ac:dyDescent="0.2">
      <c r="A37" s="60" t="s">
        <v>1550</v>
      </c>
      <c r="B37" s="14"/>
      <c r="C37" s="14"/>
      <c r="D37" s="14"/>
      <c r="E37" s="14"/>
      <c r="F37" s="14"/>
      <c r="G37" s="14"/>
      <c r="H37" s="14"/>
      <c r="I37" s="14"/>
      <c r="J37" s="14"/>
      <c r="K37" s="14"/>
      <c r="L37" s="14"/>
    </row>
    <row r="38" spans="1:12" s="7" customFormat="1" ht="15" x14ac:dyDescent="0.2">
      <c r="A38" s="60" t="s">
        <v>9</v>
      </c>
      <c r="B38" s="15"/>
      <c r="C38" s="15"/>
      <c r="D38" s="15"/>
      <c r="E38" s="15"/>
      <c r="F38" s="15"/>
      <c r="G38" s="15"/>
      <c r="H38" s="15"/>
      <c r="I38" s="15"/>
      <c r="J38" s="15"/>
      <c r="K38" s="15"/>
      <c r="L38" s="15"/>
    </row>
    <row r="39" spans="1:12" s="7" customFormat="1" ht="15" x14ac:dyDescent="0.2">
      <c r="A39" s="60" t="s">
        <v>1043</v>
      </c>
      <c r="B39" s="14"/>
      <c r="C39" s="14"/>
      <c r="D39" s="14"/>
      <c r="E39" s="14"/>
      <c r="F39" s="14"/>
      <c r="G39" s="14"/>
      <c r="H39" s="14"/>
      <c r="I39" s="14"/>
      <c r="J39" s="14"/>
      <c r="K39" s="14"/>
      <c r="L39" s="14"/>
    </row>
    <row r="40" spans="1:12" s="7" customFormat="1" ht="15" x14ac:dyDescent="0.2">
      <c r="A40" s="64" t="s">
        <v>1044</v>
      </c>
      <c r="B40" s="13"/>
      <c r="C40" s="13"/>
      <c r="D40" s="13"/>
      <c r="E40" s="13"/>
      <c r="F40" s="13"/>
      <c r="G40" s="13"/>
      <c r="H40" s="13"/>
      <c r="I40" s="13"/>
      <c r="J40" s="13"/>
      <c r="K40" s="13"/>
      <c r="L40" s="13"/>
    </row>
    <row r="41" spans="1:12" s="7" customFormat="1" ht="15" x14ac:dyDescent="0.2">
      <c r="A41" s="64"/>
      <c r="B41" s="13"/>
      <c r="C41" s="13"/>
      <c r="D41" s="13"/>
      <c r="E41" s="13"/>
      <c r="F41" s="13"/>
      <c r="G41" s="13"/>
      <c r="H41" s="13"/>
      <c r="I41" s="13"/>
      <c r="J41" s="13"/>
      <c r="K41" s="13"/>
      <c r="L41" s="13"/>
    </row>
    <row r="42" spans="1:12" s="7" customFormat="1" ht="15" x14ac:dyDescent="0.2">
      <c r="A42" s="53" t="s">
        <v>1898</v>
      </c>
      <c r="B42" s="13"/>
      <c r="C42" s="13"/>
      <c r="D42" s="13"/>
      <c r="E42" s="13"/>
      <c r="F42" s="13"/>
      <c r="G42" s="13"/>
      <c r="H42" s="13"/>
      <c r="I42" s="13"/>
      <c r="J42" s="13"/>
      <c r="K42" s="13"/>
      <c r="L42" s="13"/>
    </row>
    <row r="43" spans="1:12" ht="15" x14ac:dyDescent="0.2">
      <c r="A43" s="53" t="s">
        <v>1899</v>
      </c>
      <c r="B43" s="8"/>
      <c r="C43" s="8"/>
      <c r="D43" s="8"/>
      <c r="E43" s="8"/>
      <c r="F43" s="8"/>
      <c r="G43" s="8"/>
      <c r="H43" s="8"/>
      <c r="I43" s="8"/>
      <c r="J43" s="8"/>
      <c r="K43" s="8"/>
      <c r="L43" s="8"/>
    </row>
    <row r="44" spans="1:12" ht="12.75" x14ac:dyDescent="0.2">
      <c r="A44" s="7"/>
      <c r="B44" s="8"/>
      <c r="C44" s="8"/>
      <c r="D44" s="8"/>
      <c r="E44" s="8"/>
      <c r="F44" s="8"/>
      <c r="G44" s="8"/>
      <c r="H44" s="8"/>
      <c r="I44" s="8"/>
      <c r="J44" s="8"/>
      <c r="K44" s="8"/>
      <c r="L44" s="8"/>
    </row>
    <row r="45" spans="1:12" s="8" customFormat="1" ht="15.75" x14ac:dyDescent="0.25">
      <c r="A45" s="156" t="s">
        <v>2084</v>
      </c>
    </row>
    <row r="46" spans="1:12" ht="15" x14ac:dyDescent="0.2">
      <c r="A46" s="157" t="s">
        <v>2085</v>
      </c>
    </row>
    <row r="47" spans="1:12" ht="15" x14ac:dyDescent="0.2">
      <c r="A47" s="158"/>
    </row>
    <row r="48" spans="1:12" ht="18" x14ac:dyDescent="0.25">
      <c r="A48" s="63" t="s">
        <v>2086</v>
      </c>
    </row>
    <row r="49" spans="1:1" ht="15" x14ac:dyDescent="0.2">
      <c r="A49" s="57" t="s">
        <v>1408</v>
      </c>
    </row>
    <row r="50" spans="1:1" ht="15" x14ac:dyDescent="0.2">
      <c r="A50" s="65" t="s">
        <v>1928</v>
      </c>
    </row>
  </sheetData>
  <sheetProtection formatColumns="0" formatRows="0"/>
  <phoneticPr fontId="0" type="noConversion"/>
  <hyperlinks>
    <hyperlink ref="A7" location="Trend!E1" tooltip="Overall" display="Trend"/>
    <hyperlink ref="A46" r:id="rId1"/>
  </hyperlinks>
  <pageMargins left="0.39370078740157483" right="0.39370078740157483" top="0.39370078740157483" bottom="0.39370078740157483" header="0.51181102362204722" footer="0.51181102362204722"/>
  <pageSetup paperSize="9" scale="6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BB60"/>
  <sheetViews>
    <sheetView showGridLines="0" zoomScaleNormal="100" workbookViewId="0">
      <pane xSplit="6" topLeftCell="G1" activePane="topRight" state="frozen"/>
      <selection activeCell="E1" sqref="E1"/>
      <selection pane="topRight"/>
    </sheetView>
  </sheetViews>
  <sheetFormatPr defaultColWidth="17.5" defaultRowHeight="15" x14ac:dyDescent="0.2"/>
  <cols>
    <col min="1" max="1" width="9.1640625" style="93" hidden="1" customWidth="1"/>
    <col min="2" max="2" width="10" style="93" hidden="1" customWidth="1"/>
    <col min="3" max="3" width="15.5" style="94" hidden="1" customWidth="1"/>
    <col min="4" max="4" width="13.6640625" style="94" hidden="1" customWidth="1"/>
    <col min="5" max="5" width="16.5" style="100" hidden="1" customWidth="1"/>
    <col min="6" max="6" width="77" style="93" customWidth="1"/>
    <col min="7" max="11" width="16.6640625" style="96" customWidth="1"/>
    <col min="12" max="47" width="14.83203125" style="96" customWidth="1"/>
    <col min="48" max="48" width="16.5" style="96" bestFit="1" customWidth="1"/>
    <col min="49" max="50" width="16.5" style="96" customWidth="1"/>
    <col min="51" max="51" width="14.83203125" style="96" customWidth="1"/>
    <col min="52" max="52" width="14.83203125" style="93" customWidth="1"/>
    <col min="53" max="53" width="4.1640625" style="99" customWidth="1"/>
    <col min="54" max="54" width="27.1640625" style="93" bestFit="1" customWidth="1"/>
    <col min="55" max="16384" width="17.5" style="93"/>
  </cols>
  <sheetData>
    <row r="1" spans="1:54" ht="18" x14ac:dyDescent="0.25">
      <c r="F1" s="66" t="s">
        <v>1</v>
      </c>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Z1" s="151" t="s">
        <v>2069</v>
      </c>
    </row>
    <row r="2" spans="1:54" ht="15.75" x14ac:dyDescent="0.25">
      <c r="C2" s="152"/>
      <c r="D2" s="152"/>
      <c r="E2" s="95"/>
      <c r="F2" s="150"/>
    </row>
    <row r="3" spans="1:54" ht="39" x14ac:dyDescent="0.25">
      <c r="C3" s="94" t="s">
        <v>103</v>
      </c>
      <c r="F3" s="160" t="s">
        <v>2087</v>
      </c>
    </row>
    <row r="4" spans="1:54" ht="12.75" customHeight="1" x14ac:dyDescent="0.25">
      <c r="F4" s="153"/>
    </row>
    <row r="5" spans="1:54" ht="18.75" customHeight="1" x14ac:dyDescent="0.2">
      <c r="C5" s="94">
        <v>1</v>
      </c>
    </row>
    <row r="6" spans="1:54" x14ac:dyDescent="0.2">
      <c r="C6" s="94" t="str">
        <f>VLOOKUP(C5,List!A3:C4,3,FALSE)</f>
        <v>W</v>
      </c>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row>
    <row r="7" spans="1:54" ht="16.5" customHeight="1" x14ac:dyDescent="0.2">
      <c r="C7" s="94">
        <v>1</v>
      </c>
    </row>
    <row r="8" spans="1:54" x14ac:dyDescent="0.2">
      <c r="C8" s="94" t="str">
        <f>VLOOKUP(C7,List!E3:G31,3,FALSE)</f>
        <v>P</v>
      </c>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row>
    <row r="9" spans="1:54" ht="15.75" x14ac:dyDescent="0.25">
      <c r="C9" s="94">
        <f>VLOOKUP(C7,List!$E$3:$H$31,4,FALSE)</f>
        <v>2</v>
      </c>
      <c r="E9" s="95"/>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8"/>
      <c r="AZ9" s="67" t="s">
        <v>944</v>
      </c>
    </row>
    <row r="10" spans="1:54" ht="15.75" x14ac:dyDescent="0.25">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68" t="s">
        <v>986</v>
      </c>
      <c r="AZ10" s="68" t="s">
        <v>987</v>
      </c>
    </row>
    <row r="11" spans="1:54" s="69" customFormat="1" ht="33" customHeight="1" x14ac:dyDescent="0.25">
      <c r="C11" s="70"/>
      <c r="D11" s="70"/>
      <c r="E11" s="71"/>
      <c r="F11" s="102"/>
      <c r="G11" s="72" t="s">
        <v>1757</v>
      </c>
      <c r="H11" s="72" t="s">
        <v>1458</v>
      </c>
      <c r="I11" s="72" t="s">
        <v>1426</v>
      </c>
      <c r="J11" s="72" t="s">
        <v>1376</v>
      </c>
      <c r="K11" s="72" t="s">
        <v>1377</v>
      </c>
      <c r="L11" s="72" t="s">
        <v>1340</v>
      </c>
      <c r="M11" s="72" t="s">
        <v>1342</v>
      </c>
      <c r="N11" s="72" t="s">
        <v>1344</v>
      </c>
      <c r="O11" s="72" t="s">
        <v>1346</v>
      </c>
      <c r="P11" s="72" t="s">
        <v>1348</v>
      </c>
      <c r="Q11" s="72" t="s">
        <v>1350</v>
      </c>
      <c r="R11" s="72" t="s">
        <v>1352</v>
      </c>
      <c r="S11" s="72" t="s">
        <v>1354</v>
      </c>
      <c r="T11" s="72" t="s">
        <v>1356</v>
      </c>
      <c r="U11" s="72" t="s">
        <v>1358</v>
      </c>
      <c r="V11" s="73" t="s">
        <v>1360</v>
      </c>
      <c r="W11" s="73" t="s">
        <v>1362</v>
      </c>
      <c r="X11" s="72" t="s">
        <v>1165</v>
      </c>
      <c r="Y11" s="72" t="s">
        <v>1168</v>
      </c>
      <c r="Z11" s="72" t="s">
        <v>1170</v>
      </c>
      <c r="AA11" s="73" t="s">
        <v>1367</v>
      </c>
      <c r="AB11" s="73" t="s">
        <v>1339</v>
      </c>
      <c r="AC11" s="73" t="s">
        <v>1370</v>
      </c>
      <c r="AD11" s="73" t="s">
        <v>1372</v>
      </c>
      <c r="AE11" s="73" t="s">
        <v>1374</v>
      </c>
      <c r="AF11" s="73" t="s">
        <v>1488</v>
      </c>
      <c r="AG11" s="73" t="s">
        <v>1518</v>
      </c>
      <c r="AH11" s="73" t="s">
        <v>1580</v>
      </c>
      <c r="AI11" s="73" t="s">
        <v>1581</v>
      </c>
      <c r="AJ11" s="73" t="s">
        <v>1582</v>
      </c>
      <c r="AK11" s="73" t="s">
        <v>1583</v>
      </c>
      <c r="AL11" s="73" t="s">
        <v>1584</v>
      </c>
      <c r="AM11" s="73" t="s">
        <v>1585</v>
      </c>
      <c r="AN11" s="73" t="s">
        <v>1729</v>
      </c>
      <c r="AO11" s="73" t="s">
        <v>1758</v>
      </c>
      <c r="AP11" s="73" t="s">
        <v>1786</v>
      </c>
      <c r="AQ11" s="73" t="s">
        <v>1788</v>
      </c>
      <c r="AR11" s="73" t="s">
        <v>1790</v>
      </c>
      <c r="AS11" s="73" t="s">
        <v>1870</v>
      </c>
      <c r="AT11" s="73" t="s">
        <v>1900</v>
      </c>
      <c r="AU11" s="73" t="s">
        <v>1929</v>
      </c>
      <c r="AV11" s="73" t="s">
        <v>1957</v>
      </c>
      <c r="AW11" s="73" t="s">
        <v>1985</v>
      </c>
      <c r="AX11" s="73" t="s">
        <v>2014</v>
      </c>
      <c r="AY11" s="74" t="str">
        <f>CONCATENATE(LEFT((AW11),6)," to ",LEFT((AX11),6))</f>
        <v>Jun 19 to Sep 19</v>
      </c>
      <c r="AZ11" s="74" t="str">
        <f>CONCATENATE(LEFT((AT11),6)," to ",LEFT((AX11),6))</f>
        <v>Sep 18 to Sep 19</v>
      </c>
      <c r="BA11" s="75"/>
    </row>
    <row r="12" spans="1:54" s="102" customFormat="1" hidden="1" x14ac:dyDescent="0.2">
      <c r="C12" s="103"/>
      <c r="D12" s="103"/>
      <c r="E12" s="104"/>
      <c r="G12" s="105">
        <v>2</v>
      </c>
      <c r="H12" s="105">
        <v>3</v>
      </c>
      <c r="I12" s="105">
        <v>4</v>
      </c>
      <c r="J12" s="106">
        <v>5</v>
      </c>
      <c r="K12" s="105">
        <v>6</v>
      </c>
      <c r="L12" s="105">
        <v>2</v>
      </c>
      <c r="M12" s="105">
        <v>3</v>
      </c>
      <c r="N12" s="105">
        <v>4</v>
      </c>
      <c r="O12" s="105">
        <v>5</v>
      </c>
      <c r="P12" s="107">
        <v>6</v>
      </c>
      <c r="Q12" s="105">
        <v>7</v>
      </c>
      <c r="R12" s="105">
        <v>8</v>
      </c>
      <c r="S12" s="105">
        <v>9</v>
      </c>
      <c r="T12" s="105">
        <v>10</v>
      </c>
      <c r="U12" s="105">
        <v>11</v>
      </c>
      <c r="V12" s="105">
        <v>12</v>
      </c>
      <c r="W12" s="105">
        <v>2</v>
      </c>
      <c r="X12" s="105">
        <v>2</v>
      </c>
      <c r="Y12" s="105">
        <f>X$12+1</f>
        <v>3</v>
      </c>
      <c r="Z12" s="105">
        <f>Y$12+1</f>
        <v>4</v>
      </c>
      <c r="AA12" s="105">
        <f>Z$12+1</f>
        <v>5</v>
      </c>
      <c r="AB12" s="108" t="str">
        <f t="shared" ref="AB12:AG12" ca="1" si="0">VLOOKUP(AB11,date,2,FALSE)</f>
        <v>31/03/2014</v>
      </c>
      <c r="AC12" s="108" t="str">
        <f t="shared" ca="1" si="0"/>
        <v>30/06/2014</v>
      </c>
      <c r="AD12" s="108" t="str">
        <f t="shared" ca="1" si="0"/>
        <v>30/09/2014</v>
      </c>
      <c r="AE12" s="108" t="str">
        <f t="shared" ca="1" si="0"/>
        <v>31/12/2014</v>
      </c>
      <c r="AF12" s="108" t="str">
        <f t="shared" ca="1" si="0"/>
        <v>31/03/2015</v>
      </c>
      <c r="AG12" s="108" t="str">
        <f t="shared" ca="1" si="0"/>
        <v>30/06/2015</v>
      </c>
      <c r="AH12" s="108" t="str">
        <f t="shared" ref="AH12:AM12" ca="1" si="1">VLOOKUP(AH11,date,2,FALSE)</f>
        <v>30/09/2015</v>
      </c>
      <c r="AI12" s="108" t="str">
        <f t="shared" ca="1" si="1"/>
        <v>31/12/2015</v>
      </c>
      <c r="AJ12" s="108" t="str">
        <f t="shared" ca="1" si="1"/>
        <v>31/03/2016</v>
      </c>
      <c r="AK12" s="108" t="str">
        <f t="shared" ca="1" si="1"/>
        <v>30/06/2016</v>
      </c>
      <c r="AL12" s="108" t="str">
        <f t="shared" ca="1" si="1"/>
        <v>30/09/2016</v>
      </c>
      <c r="AM12" s="108" t="str">
        <f t="shared" ca="1" si="1"/>
        <v>31/12/2016</v>
      </c>
      <c r="AN12" s="108" t="str">
        <f t="shared" ref="AN12:AS12" ca="1" si="2">VLOOKUP(AN11,date,2,FALSE)</f>
        <v>31/03/2017</v>
      </c>
      <c r="AO12" s="108" t="str">
        <f t="shared" ca="1" si="2"/>
        <v>30/06/2017</v>
      </c>
      <c r="AP12" s="108" t="str">
        <f t="shared" ca="1" si="2"/>
        <v>30/09/2017</v>
      </c>
      <c r="AQ12" s="108" t="str">
        <f t="shared" ca="1" si="2"/>
        <v>31/12/2017</v>
      </c>
      <c r="AR12" s="108" t="str">
        <f t="shared" ca="1" si="2"/>
        <v>31/03/2018</v>
      </c>
      <c r="AS12" s="108" t="str">
        <f t="shared" ca="1" si="2"/>
        <v>30/06/2018</v>
      </c>
      <c r="AT12" s="108" t="str">
        <f ca="1">VLOOKUP(AT11,date,2,FALSE)</f>
        <v>30/09/2018</v>
      </c>
      <c r="AU12" s="108" t="str">
        <f ca="1">VLOOKUP(AU11,date,2,FALSE)</f>
        <v>31/12/2018</v>
      </c>
      <c r="AV12" s="108" t="str">
        <f ca="1">VLOOKUP(AV11,date,2,FALSE)</f>
        <v>31/03/2019</v>
      </c>
      <c r="AW12" s="108" t="str">
        <f ca="1">VLOOKUP(AW11,date,2,FALSE)</f>
        <v>30/06/2019</v>
      </c>
      <c r="AX12" s="108" t="str">
        <f ca="1">VLOOKUP(AX11,date,2,FALSE)</f>
        <v>30/09/2019</v>
      </c>
      <c r="BA12" s="109"/>
    </row>
    <row r="13" spans="1:54" s="48" customFormat="1" ht="15.75" x14ac:dyDescent="0.25">
      <c r="B13" s="48" t="s">
        <v>119</v>
      </c>
      <c r="C13" s="71" t="str">
        <f>$C$6&amp;$C$8&amp;$B13</f>
        <v>WPTOTB</v>
      </c>
      <c r="D13" s="103" t="str">
        <f>$C$6&amp;$B13</f>
        <v>WTOTB</v>
      </c>
      <c r="F13" s="76" t="s">
        <v>1407</v>
      </c>
      <c r="G13" s="77">
        <f>IF(OR($C$8="2",$C$8="3",$C$8="4"),"x",IF(ISNA(VLOOKUP($C13,data_0206,G$12,FALSE)),"-",(VLOOKUP($C13,data_0206,G$12,FALSE))))</f>
        <v>113626.42600000001</v>
      </c>
      <c r="H13" s="77">
        <f t="shared" ref="H13:J15" si="3">IF(OR($C$8="U"),"x",IF(ISNA(VLOOKUP($C13,data_0206,H$12,FALSE)),"-",(VLOOKUP($C13,data_0206,H$12,FALSE))))</f>
        <v>117895.13</v>
      </c>
      <c r="I13" s="77">
        <f t="shared" si="3"/>
        <v>119945.63400000001</v>
      </c>
      <c r="J13" s="77">
        <f t="shared" si="3"/>
        <v>123263.583</v>
      </c>
      <c r="K13" s="77">
        <f>IF(OR($C$8="C",$C$8="U"),"x",IF(ISNA(VLOOKUP($C13,data_0206,K$12,FALSE)),"-",(VLOOKUP($C13,data_0206,K$12,FALSE))))</f>
        <v>127061.851</v>
      </c>
      <c r="L13" s="78">
        <f t="shared" ref="L13:V13" si="4">IF(OR($C$8="C",$C$8="U"),"x",IF(ISNA(VLOOKUP($C13,data1,L$12,FALSE)),"-",(VLOOKUP($C13,data1,L$12,FALSE))))</f>
        <v>131094.83199999999</v>
      </c>
      <c r="M13" s="78">
        <f t="shared" si="4"/>
        <v>133081.51699999999</v>
      </c>
      <c r="N13" s="78">
        <f t="shared" si="4"/>
        <v>135826.03200000001</v>
      </c>
      <c r="O13" s="78">
        <f t="shared" si="4"/>
        <v>134963.96600000001</v>
      </c>
      <c r="P13" s="78">
        <f t="shared" si="4"/>
        <v>133326.30100000001</v>
      </c>
      <c r="Q13" s="78">
        <f t="shared" si="4"/>
        <v>131913.87100000001</v>
      </c>
      <c r="R13" s="78">
        <f t="shared" si="4"/>
        <v>131339.60200000001</v>
      </c>
      <c r="S13" s="78">
        <f t="shared" si="4"/>
        <v>131274.28700000001</v>
      </c>
      <c r="T13" s="78">
        <f t="shared" si="4"/>
        <v>131172.10800000001</v>
      </c>
      <c r="U13" s="78">
        <f t="shared" si="4"/>
        <v>131425.334</v>
      </c>
      <c r="V13" s="78">
        <f t="shared" si="4"/>
        <v>131845.16500000001</v>
      </c>
      <c r="W13" s="78">
        <f>IF(OR($C$8="C",$C$8="U"),"x",IF(ISNA(VLOOKUP($C13,data3,W$12,FALSE)),"-",(VLOOKUP($C13,data3,W$12,FALSE))))</f>
        <v>132541.54399999999</v>
      </c>
      <c r="X13" s="78">
        <f>IF(OR($C$8="C",$C$8="U"),"x",IF(ISNA(VLOOKUP($C13,data2,X$12,FALSE)),"-",(VLOOKUP($C13,data2,X$12,FALSE))))</f>
        <v>133205.30300000001</v>
      </c>
      <c r="Y13" s="78">
        <f>IF(OR($C$8="C",$C$8="U"),"x",IF(ISNA(VLOOKUP($C13,data2,Y$12,FALSE)),"-",(VLOOKUP($C13,data2,Y$12,FALSE))))</f>
        <v>133378.90700000001</v>
      </c>
      <c r="Z13" s="78">
        <f>IF(OR($C$8="C",$C$8="U"),"x",IF(ISNA(VLOOKUP($C13,data2,Z$12,FALSE)),"-",(VLOOKUP($C13,data2,Z$12,FALSE))))</f>
        <v>134171.39199999999</v>
      </c>
      <c r="AA13" s="78">
        <f>IF(OR($C$8="C",$C$8="U"),"x",IF(ISNA(VLOOKUP($C13,data2,AA$12,FALSE)),"-",(VLOOKUP($C13,data2,AA$12,FALSE))))</f>
        <v>135016.28700000001</v>
      </c>
      <c r="AB13" s="78">
        <f t="shared" ref="AB13:AK25" ca="1" si="5">IF(OR($C$8="C",$C$8="U"),"x",IF(ISNA(VLOOKUP(AB$12&amp;$D13,data4,$C$9,FALSE)),"-",(VLOOKUP(AB$12&amp;$D13,data4,$C$9,FALSE))))</f>
        <v>135625.71100000001</v>
      </c>
      <c r="AC13" s="78">
        <f t="shared" ca="1" si="5"/>
        <v>135880.67300000001</v>
      </c>
      <c r="AD13" s="78">
        <f t="shared" ca="1" si="5"/>
        <v>136684.70499999999</v>
      </c>
      <c r="AE13" s="78">
        <f t="shared" ca="1" si="5"/>
        <v>137511.88800000001</v>
      </c>
      <c r="AF13" s="78">
        <f t="shared" ca="1" si="5"/>
        <v>137603.51500000001</v>
      </c>
      <c r="AG13" s="78">
        <f t="shared" ca="1" si="5"/>
        <v>137420.66500000001</v>
      </c>
      <c r="AH13" s="78">
        <f t="shared" ca="1" si="5"/>
        <v>137727.872</v>
      </c>
      <c r="AI13" s="78">
        <f t="shared" ca="1" si="5"/>
        <v>138310.04</v>
      </c>
      <c r="AJ13" s="78">
        <f t="shared" ca="1" si="5"/>
        <v>138458.18100000001</v>
      </c>
      <c r="AK13" s="78">
        <f t="shared" ca="1" si="5"/>
        <v>138125.44</v>
      </c>
      <c r="AL13" s="78">
        <f t="shared" ref="AL13:AX25" ca="1" si="6">IF(OR($C$8="C",$C$8="U"),"x",IF(ISNA(VLOOKUP(AL$12&amp;$D13,data4,$C$9,FALSE)),"-",(VLOOKUP(AL$12&amp;$D13,data4,$C$9,FALSE))))</f>
        <v>138651.22899999999</v>
      </c>
      <c r="AM13" s="78">
        <f t="shared" ca="1" si="6"/>
        <v>139261.99799999999</v>
      </c>
      <c r="AN13" s="78">
        <f t="shared" ca="1" si="6"/>
        <v>139430.867</v>
      </c>
      <c r="AO13" s="78">
        <f t="shared" ca="1" si="6"/>
        <v>138931.353</v>
      </c>
      <c r="AP13" s="78">
        <f t="shared" ca="1" si="6"/>
        <v>139492.09599999999</v>
      </c>
      <c r="AQ13" s="78">
        <f t="shared" ca="1" si="6"/>
        <v>140261.93799999999</v>
      </c>
      <c r="AR13" s="78">
        <f t="shared" ca="1" si="6"/>
        <v>139918.356</v>
      </c>
      <c r="AS13" s="78">
        <f t="shared" ca="1" si="6"/>
        <v>139095.155</v>
      </c>
      <c r="AT13" s="78">
        <f t="shared" ca="1" si="6"/>
        <v>139764.85399999999</v>
      </c>
      <c r="AU13" s="78">
        <f t="shared" ca="1" si="6"/>
        <v>140710.171</v>
      </c>
      <c r="AV13" s="78">
        <f t="shared" ca="1" si="6"/>
        <v>140881.22700000001</v>
      </c>
      <c r="AW13" s="78">
        <f t="shared" ca="1" si="6"/>
        <v>140327.049</v>
      </c>
      <c r="AX13" s="78">
        <f t="shared" ca="1" si="6"/>
        <v>141425.22399999999</v>
      </c>
      <c r="AY13" s="79">
        <f ca="1">IF(ISERROR((AX13-AW13)/AW13),"x",((AX13-AW13)/AW13))</f>
        <v>7.8258255113737071E-3</v>
      </c>
      <c r="AZ13" s="79">
        <f ca="1">IF(ISERROR((AX13-AT13)/AT13),"x",((AX13-AT13)/AT13))</f>
        <v>1.187973909377815E-2</v>
      </c>
      <c r="BA13" s="80"/>
      <c r="BB13" s="81"/>
    </row>
    <row r="14" spans="1:54" s="102" customFormat="1" ht="18.75" x14ac:dyDescent="0.25">
      <c r="A14" s="102" t="s">
        <v>1123</v>
      </c>
      <c r="B14" s="102" t="s">
        <v>379</v>
      </c>
      <c r="C14" s="103" t="str">
        <f t="shared" ref="C14:C25" si="7">$C$6&amp;$C$8&amp;$A14</f>
        <v>WPMED</v>
      </c>
      <c r="D14" s="103" t="str">
        <f>$C$6&amp;$B14</f>
        <v>WAMS</v>
      </c>
      <c r="E14" s="104" t="str">
        <f t="shared" ref="E14:E25" si="8">$C$6&amp;$C$8&amp;$B14</f>
        <v>WPAMS</v>
      </c>
      <c r="F14" s="110" t="s">
        <v>2042</v>
      </c>
      <c r="G14" s="111">
        <f>IF(OR($C$8="2",$C$8="3",$C$8="4"),"x",IF(ISNA(VLOOKUP($C14,data_0206,G$12,FALSE)),"-",(VLOOKUP($C14,data_0206,G$12,FALSE))))</f>
        <v>8586.5619999999999</v>
      </c>
      <c r="H14" s="111">
        <f t="shared" si="3"/>
        <v>8793.3549999999996</v>
      </c>
      <c r="I14" s="111">
        <f t="shared" si="3"/>
        <v>9062.991</v>
      </c>
      <c r="J14" s="111">
        <f t="shared" si="3"/>
        <v>9261.5910000000003</v>
      </c>
      <c r="K14" s="111">
        <f>IF(OR($C$8="C",$C$8="U"),"x",IF(ISNA(VLOOKUP($C14,data_0206,K$12,FALSE)),"-",(VLOOKUP($C14,data_0206,K$12,FALSE))))</f>
        <v>9599.9750000000004</v>
      </c>
      <c r="L14" s="112">
        <f>IF(OR($C$8="C",$C$8="U"),"x",IF(ISNA(VLOOKUP($C14,data1,L$12,FALSE)),"-",(VLOOKUP($C14,data1,L$12,FALSE))))</f>
        <v>10253.709999999999</v>
      </c>
      <c r="M14" s="112">
        <f t="shared" ref="M14:V25" si="9">IF(OR($C$8="C",$C$8="U"),"x",IF(ISNA(VLOOKUP($E14,data1,M$12,FALSE)),"-",(VLOOKUP($E14,data1,M$12,FALSE))))</f>
        <v>10739.549000000001</v>
      </c>
      <c r="N14" s="112">
        <f t="shared" si="9"/>
        <v>10687.040999999999</v>
      </c>
      <c r="O14" s="112">
        <f t="shared" si="9"/>
        <v>10731.833000000001</v>
      </c>
      <c r="P14" s="112">
        <f t="shared" si="9"/>
        <v>10697.673000000001</v>
      </c>
      <c r="Q14" s="112">
        <f t="shared" si="9"/>
        <v>10639.986000000001</v>
      </c>
      <c r="R14" s="112">
        <f t="shared" si="9"/>
        <v>11236.791999999999</v>
      </c>
      <c r="S14" s="112">
        <f t="shared" si="9"/>
        <v>11199.675999999999</v>
      </c>
      <c r="T14" s="112">
        <f t="shared" si="9"/>
        <v>11114.561</v>
      </c>
      <c r="U14" s="112">
        <f t="shared" si="9"/>
        <v>11009.162</v>
      </c>
      <c r="V14" s="112">
        <f t="shared" si="9"/>
        <v>11230.564</v>
      </c>
      <c r="W14" s="113">
        <f>IF(OR($C$8="C",$C$8="U"),"x",IF(ISNA(VLOOKUP($E14,data3,W$12,FALSE)),"-",(VLOOKUP($E14,data3,W$12,FALSE))))</f>
        <v>11297.030999999999</v>
      </c>
      <c r="X14" s="112">
        <f t="shared" ref="X14:AA25" si="10">IF(OR($C$8="C",$C$8="U"),"x",IF(ISNA(VLOOKUP($E14,data2,X$12,FALSE)),"-",(VLOOKUP($E14,data2,X$12,FALSE))))</f>
        <v>11224.031999999999</v>
      </c>
      <c r="Y14" s="112">
        <f t="shared" si="10"/>
        <v>11105.174999999999</v>
      </c>
      <c r="Z14" s="112">
        <f t="shared" si="10"/>
        <v>11484.958000000001</v>
      </c>
      <c r="AA14" s="112">
        <f t="shared" si="10"/>
        <v>11438.276</v>
      </c>
      <c r="AB14" s="112">
        <f t="shared" ca="1" si="5"/>
        <v>11489.445</v>
      </c>
      <c r="AC14" s="112">
        <f t="shared" ca="1" si="5"/>
        <v>11391.384</v>
      </c>
      <c r="AD14" s="112">
        <f t="shared" ca="1" si="5"/>
        <v>12013.805</v>
      </c>
      <c r="AE14" s="112">
        <f t="shared" ca="1" si="5"/>
        <v>11966.825000000001</v>
      </c>
      <c r="AF14" s="112">
        <f t="shared" ca="1" si="5"/>
        <v>11867.972</v>
      </c>
      <c r="AG14" s="112">
        <f t="shared" ca="1" si="5"/>
        <v>11797.927</v>
      </c>
      <c r="AH14" s="112">
        <f t="shared" ca="1" si="5"/>
        <v>12160.27</v>
      </c>
      <c r="AI14" s="112">
        <f t="shared" ca="1" si="5"/>
        <v>12180.429</v>
      </c>
      <c r="AJ14" s="112">
        <f t="shared" ca="1" si="5"/>
        <v>12174.579</v>
      </c>
      <c r="AK14" s="112">
        <f t="shared" ca="1" si="5"/>
        <v>12041.108</v>
      </c>
      <c r="AL14" s="112">
        <f t="shared" ca="1" si="6"/>
        <v>12467.784</v>
      </c>
      <c r="AM14" s="112">
        <f t="shared" ca="1" si="6"/>
        <v>12403.796</v>
      </c>
      <c r="AN14" s="112">
        <f t="shared" ca="1" si="6"/>
        <v>12325.909</v>
      </c>
      <c r="AO14" s="112">
        <f t="shared" ca="1" si="6"/>
        <v>12216.794</v>
      </c>
      <c r="AP14" s="112">
        <f t="shared" ca="1" si="6"/>
        <v>12650.993</v>
      </c>
      <c r="AQ14" s="112">
        <f t="shared" ca="1" si="6"/>
        <v>12556.962</v>
      </c>
      <c r="AR14" s="112">
        <f t="shared" ca="1" si="6"/>
        <v>12517.098</v>
      </c>
      <c r="AS14" s="112">
        <f t="shared" ca="1" si="6"/>
        <v>12404.035</v>
      </c>
      <c r="AT14" s="112">
        <f t="shared" ca="1" si="6"/>
        <v>12945.406999999999</v>
      </c>
      <c r="AU14" s="112">
        <f t="shared" ca="1" si="6"/>
        <v>12879.224</v>
      </c>
      <c r="AV14" s="114">
        <f t="shared" ca="1" si="6"/>
        <v>12793.51</v>
      </c>
      <c r="AW14" s="114">
        <f t="shared" ca="1" si="6"/>
        <v>12664.103999999999</v>
      </c>
      <c r="AX14" s="114">
        <f t="shared" ca="1" si="6"/>
        <v>13168.915000000001</v>
      </c>
      <c r="AY14" s="115">
        <f t="shared" ref="AY14:AY25" ca="1" si="11">IF(ISERROR((AX14-AW14)/AW14),"x",((AX14-AW14)/AW14))</f>
        <v>3.9861564623916663E-2</v>
      </c>
      <c r="AZ14" s="115">
        <f t="shared" ref="AZ14:AZ25" ca="1" si="12">IF(ISERROR((AX14-AT14)/AT14),"x",((AX14-AT14)/AT14))</f>
        <v>1.726542858019077E-2</v>
      </c>
      <c r="BA14" s="82"/>
      <c r="BB14" s="116"/>
    </row>
    <row r="15" spans="1:54" s="117" customFormat="1" ht="18.75" x14ac:dyDescent="0.25">
      <c r="A15" s="117" t="s">
        <v>1124</v>
      </c>
      <c r="B15" s="117" t="s">
        <v>380</v>
      </c>
      <c r="C15" s="104" t="str">
        <f t="shared" si="7"/>
        <v>WPDEN</v>
      </c>
      <c r="D15" s="104" t="str">
        <f>$C$6&amp;$B15</f>
        <v>WADS</v>
      </c>
      <c r="E15" s="104" t="str">
        <f t="shared" si="8"/>
        <v>WPADS</v>
      </c>
      <c r="F15" s="118" t="s">
        <v>2043</v>
      </c>
      <c r="G15" s="119">
        <f>IF(OR($C$8="2",$C$8="3",$C$8="4"),"x",IF(ISNA(VLOOKUP($C15,data_0206,G$12,FALSE)),"-",(VLOOKUP($C15,data_0206,G$12,FALSE))))</f>
        <v>485.87100000000004</v>
      </c>
      <c r="H15" s="119">
        <f t="shared" si="3"/>
        <v>498.72500000000002</v>
      </c>
      <c r="I15" s="119">
        <f t="shared" si="3"/>
        <v>504.10900000000004</v>
      </c>
      <c r="J15" s="119">
        <f t="shared" si="3"/>
        <v>523.12400000000002</v>
      </c>
      <c r="K15" s="119">
        <f>IF(OR($C$8="C",$C$8="U"),"x",IF(ISNA(VLOOKUP($C15,data_0206,K$12,FALSE)),"-",(VLOOKUP($C15,data_0206,K$12,FALSE))))</f>
        <v>560.87700000000007</v>
      </c>
      <c r="L15" s="114">
        <f>IF(OR($C$8="C",$C$8="U"),"x",IF(ISNA(VLOOKUP($C15,data1,L$12,FALSE)),"-",(VLOOKUP($C15,data1,L$12,FALSE))))</f>
        <v>569.41</v>
      </c>
      <c r="M15" s="114">
        <f t="shared" si="9"/>
        <v>603.55700000000002</v>
      </c>
      <c r="N15" s="114">
        <f t="shared" si="9"/>
        <v>641.36700000000008</v>
      </c>
      <c r="O15" s="114">
        <f t="shared" si="9"/>
        <v>708.43799999999999</v>
      </c>
      <c r="P15" s="114">
        <f t="shared" si="9"/>
        <v>722.92900000000009</v>
      </c>
      <c r="Q15" s="114">
        <f t="shared" si="9"/>
        <v>728.43499999999995</v>
      </c>
      <c r="R15" s="114">
        <f t="shared" si="9"/>
        <v>723.93200000000002</v>
      </c>
      <c r="S15" s="114">
        <f t="shared" si="9"/>
        <v>720.10400000000004</v>
      </c>
      <c r="T15" s="114">
        <f t="shared" si="9"/>
        <v>720.04700000000003</v>
      </c>
      <c r="U15" s="114">
        <f t="shared" si="9"/>
        <v>710.74300000000005</v>
      </c>
      <c r="V15" s="114">
        <f t="shared" si="9"/>
        <v>713.30900000000008</v>
      </c>
      <c r="W15" s="114">
        <f>IF(OR($C$8="C",$C$8="U"),"x",IF(ISNA(VLOOKUP($E15,data3,W$12,FALSE)),"-",(VLOOKUP($E15,data3,W$12,FALSE))))</f>
        <v>706.26400000000001</v>
      </c>
      <c r="X15" s="114">
        <f t="shared" si="10"/>
        <v>701.82299999999998</v>
      </c>
      <c r="Y15" s="114">
        <f t="shared" si="10"/>
        <v>699.64600000000007</v>
      </c>
      <c r="Z15" s="114">
        <f t="shared" si="10"/>
        <v>696.45400000000006</v>
      </c>
      <c r="AA15" s="114">
        <f t="shared" si="10"/>
        <v>667.173</v>
      </c>
      <c r="AB15" s="114">
        <f t="shared" ca="1" si="5"/>
        <v>691.12599999999998</v>
      </c>
      <c r="AC15" s="114">
        <f t="shared" ca="1" si="5"/>
        <v>681.553</v>
      </c>
      <c r="AD15" s="114">
        <f t="shared" ca="1" si="5"/>
        <v>685.06600000000003</v>
      </c>
      <c r="AE15" s="114">
        <f t="shared" ca="1" si="5"/>
        <v>686.33500000000004</v>
      </c>
      <c r="AF15" s="114">
        <f t="shared" ca="1" si="5"/>
        <v>669.48900000000003</v>
      </c>
      <c r="AG15" s="114">
        <f t="shared" ca="1" si="5"/>
        <v>662.30500000000006</v>
      </c>
      <c r="AH15" s="114">
        <f t="shared" ca="1" si="5"/>
        <v>651.81500000000005</v>
      </c>
      <c r="AI15" s="114">
        <f t="shared" ca="1" si="5"/>
        <v>642.31200000000001</v>
      </c>
      <c r="AJ15" s="114">
        <f t="shared" ca="1" si="5"/>
        <v>657.01800000000003</v>
      </c>
      <c r="AK15" s="114">
        <f t="shared" ca="1" si="5"/>
        <v>653.89800000000002</v>
      </c>
      <c r="AL15" s="114">
        <f t="shared" ca="1" si="6"/>
        <v>649.94100000000003</v>
      </c>
      <c r="AM15" s="114">
        <f t="shared" ca="1" si="6"/>
        <v>643.27499999999998</v>
      </c>
      <c r="AN15" s="114">
        <f t="shared" ca="1" si="6"/>
        <v>625.18200000000002</v>
      </c>
      <c r="AO15" s="114">
        <f t="shared" ca="1" si="6"/>
        <v>606.88499999999999</v>
      </c>
      <c r="AP15" s="114">
        <f t="shared" ca="1" si="6"/>
        <v>588.34299999999996</v>
      </c>
      <c r="AQ15" s="114">
        <f t="shared" ca="1" si="6"/>
        <v>609.01199999999994</v>
      </c>
      <c r="AR15" s="114">
        <f t="shared" ca="1" si="6"/>
        <v>590.55399999999997</v>
      </c>
      <c r="AS15" s="114">
        <f t="shared" ca="1" si="6"/>
        <v>594.19100000000003</v>
      </c>
      <c r="AT15" s="114">
        <f t="shared" ca="1" si="6"/>
        <v>592.78899999999999</v>
      </c>
      <c r="AU15" s="114">
        <f t="shared" ca="1" si="6"/>
        <v>596.91899999999998</v>
      </c>
      <c r="AV15" s="114">
        <f t="shared" ca="1" si="6"/>
        <v>589.452</v>
      </c>
      <c r="AW15" s="114">
        <f t="shared" ca="1" si="6"/>
        <v>579.42700000000002</v>
      </c>
      <c r="AX15" s="114">
        <f t="shared" ca="1" si="6"/>
        <v>576.68299999999999</v>
      </c>
      <c r="AY15" s="120">
        <f t="shared" ca="1" si="11"/>
        <v>-4.7357130406419238E-3</v>
      </c>
      <c r="AZ15" s="120">
        <f t="shared" ca="1" si="12"/>
        <v>-2.7169869886249566E-2</v>
      </c>
      <c r="BA15" s="82"/>
      <c r="BB15" s="116"/>
    </row>
    <row r="16" spans="1:54" s="117" customFormat="1" ht="18.75" x14ac:dyDescent="0.25">
      <c r="A16" s="117" t="s">
        <v>1125</v>
      </c>
      <c r="B16" s="117" t="s">
        <v>1648</v>
      </c>
      <c r="C16" s="104" t="str">
        <f>$C$6&amp;$C$8</f>
        <v>WP</v>
      </c>
      <c r="D16" s="104" t="str">
        <f>$C$6&amp;$B16</f>
        <v>WMD11</v>
      </c>
      <c r="E16" s="104" t="str">
        <f>$C$6&amp;$C$8&amp;$B16</f>
        <v>WPMD11</v>
      </c>
      <c r="F16" s="118" t="s">
        <v>2044</v>
      </c>
      <c r="G16" s="119" t="str">
        <f>IF(OR($C$8="2",$C$8="3",$C$8="4"),"x","..")</f>
        <v>..</v>
      </c>
      <c r="H16" s="119" t="str">
        <f>IF(OR($C$8="U"),"x","..")</f>
        <v>..</v>
      </c>
      <c r="I16" s="119" t="str">
        <f>IF(OR($C$8="U"),"x","..")</f>
        <v>..</v>
      </c>
      <c r="J16" s="119" t="str">
        <f>IF(OR($C$8="U"),"x","..")</f>
        <v>..</v>
      </c>
      <c r="K16" s="119" t="str">
        <f>IF(OR($C$8="C",$C$8="U"),"x","..")</f>
        <v>..</v>
      </c>
      <c r="L16" s="114">
        <f t="shared" ref="L16:L25" si="13">IF(OR($C$8="C",$C$8="U"),"x",IF(ISNA(VLOOKUP($E16,data1,L$12,FALSE)),"-",(VLOOKUP($E16,data1,L$12,FALSE))))</f>
        <v>1072.345</v>
      </c>
      <c r="M16" s="114">
        <f t="shared" si="9"/>
        <v>1439.6290000000001</v>
      </c>
      <c r="N16" s="114">
        <f t="shared" si="9"/>
        <v>1667.3580000000002</v>
      </c>
      <c r="O16" s="114">
        <f t="shared" si="9"/>
        <v>1810.787</v>
      </c>
      <c r="P16" s="114">
        <f t="shared" si="9"/>
        <v>1838.7930000000001</v>
      </c>
      <c r="Q16" s="114">
        <f t="shared" si="9"/>
        <v>1870.55</v>
      </c>
      <c r="R16" s="114">
        <f t="shared" si="9"/>
        <v>1828.462</v>
      </c>
      <c r="S16" s="114">
        <f t="shared" si="9"/>
        <v>1851.8530000000001</v>
      </c>
      <c r="T16" s="114">
        <f t="shared" si="9"/>
        <v>1863.6580000000001</v>
      </c>
      <c r="U16" s="114">
        <f t="shared" si="9"/>
        <v>1853.075</v>
      </c>
      <c r="V16" s="114">
        <f t="shared" si="9"/>
        <v>1903.3610000000001</v>
      </c>
      <c r="W16" s="114">
        <f>IF(OR($C$8="C",$C$8="U"),"x",IF(ISNA(VLOOKUP($C16,data3,W$12,FALSE)),"-",(VLOOKUP($C16,data3,W$12,FALSE))))</f>
        <v>1889.7710000000002</v>
      </c>
      <c r="X16" s="114">
        <f t="shared" si="10"/>
        <v>1869.837</v>
      </c>
      <c r="Y16" s="114">
        <f t="shared" si="10"/>
        <v>1887.1660000000002</v>
      </c>
      <c r="Z16" s="114">
        <f t="shared" si="10"/>
        <v>1908.3030000000001</v>
      </c>
      <c r="AA16" s="114">
        <f t="shared" si="10"/>
        <v>1904.4870000000001</v>
      </c>
      <c r="AB16" s="114">
        <f t="shared" ca="1" si="5"/>
        <v>1899.1480000000001</v>
      </c>
      <c r="AC16" s="114">
        <f t="shared" ca="1" si="5"/>
        <v>1864.097</v>
      </c>
      <c r="AD16" s="114">
        <f t="shared" ca="1" si="5"/>
        <v>1874.6370000000002</v>
      </c>
      <c r="AE16" s="114">
        <f t="shared" ca="1" si="5"/>
        <v>1885.2440000000001</v>
      </c>
      <c r="AF16" s="114">
        <f t="shared" ca="1" si="5"/>
        <v>1855.7240000000002</v>
      </c>
      <c r="AG16" s="114">
        <f t="shared" ca="1" si="5"/>
        <v>1821.5710000000001</v>
      </c>
      <c r="AH16" s="114">
        <f t="shared" ca="1" si="5"/>
        <v>1836.1860000000001</v>
      </c>
      <c r="AI16" s="114">
        <f t="shared" ca="1" si="5"/>
        <v>1893.999</v>
      </c>
      <c r="AJ16" s="114">
        <f t="shared" ca="1" si="5"/>
        <v>1879.9150000000002</v>
      </c>
      <c r="AK16" s="114">
        <f t="shared" ca="1" si="5"/>
        <v>1922.8380000000002</v>
      </c>
      <c r="AL16" s="114">
        <f t="shared" ca="1" si="6"/>
        <v>1930.2910000000002</v>
      </c>
      <c r="AM16" s="114">
        <f t="shared" ca="1" si="6"/>
        <v>1992.4170000000001</v>
      </c>
      <c r="AN16" s="114">
        <f t="shared" ca="1" si="6"/>
        <v>1951.171</v>
      </c>
      <c r="AO16" s="114">
        <f t="shared" ca="1" si="6"/>
        <v>1932.52</v>
      </c>
      <c r="AP16" s="114">
        <f t="shared" ca="1" si="6"/>
        <v>1931.4580000000001</v>
      </c>
      <c r="AQ16" s="114">
        <f t="shared" ca="1" si="6"/>
        <v>1983.5039999999999</v>
      </c>
      <c r="AR16" s="114">
        <f t="shared" ca="1" si="6"/>
        <v>1958.1890000000001</v>
      </c>
      <c r="AS16" s="114">
        <f t="shared" ca="1" si="6"/>
        <v>1925.9690000000001</v>
      </c>
      <c r="AT16" s="114">
        <f t="shared" ca="1" si="6"/>
        <v>1956.0650000000001</v>
      </c>
      <c r="AU16" s="114">
        <f t="shared" ca="1" si="6"/>
        <v>1988.114</v>
      </c>
      <c r="AV16" s="114">
        <f t="shared" ca="1" si="6"/>
        <v>2010.7729999999999</v>
      </c>
      <c r="AW16" s="114">
        <f t="shared" ca="1" si="6"/>
        <v>2007.6949999999999</v>
      </c>
      <c r="AX16" s="114">
        <f t="shared" ca="1" si="6"/>
        <v>2007.97</v>
      </c>
      <c r="AY16" s="120">
        <f t="shared" ca="1" si="11"/>
        <v>1.369729963964103E-4</v>
      </c>
      <c r="AZ16" s="120">
        <f t="shared" ca="1" si="12"/>
        <v>2.653541676784768E-2</v>
      </c>
      <c r="BA16" s="82"/>
      <c r="BB16" s="116"/>
    </row>
    <row r="17" spans="1:54" s="117" customFormat="1" ht="18.75" x14ac:dyDescent="0.25">
      <c r="A17" s="117" t="s">
        <v>1126</v>
      </c>
      <c r="B17" s="117" t="s">
        <v>110</v>
      </c>
      <c r="C17" s="104" t="str">
        <f t="shared" si="7"/>
        <v>WPNM</v>
      </c>
      <c r="D17" s="104" t="str">
        <f>$C$6&amp;$B17</f>
        <v>WNM11</v>
      </c>
      <c r="E17" s="104" t="str">
        <f t="shared" si="8"/>
        <v>WPNM11</v>
      </c>
      <c r="F17" s="118" t="s">
        <v>2045</v>
      </c>
      <c r="G17" s="119">
        <f>IF(OR($C$8="2",$C$8="3",$C$8="4"),"x",IF(ISNA(VLOOKUP($C17,data_0206,G$12,FALSE)),"-",(VLOOKUP($C17,data_0206,G$12,FALSE))))</f>
        <v>53177.514999999999</v>
      </c>
      <c r="H17" s="119">
        <f t="shared" ref="H17:J18" si="14">IF(OR($C$8="U"),"x",IF(ISNA(VLOOKUP($C17,data_0206,H$12,FALSE)),"-",(VLOOKUP($C17,data_0206,H$12,FALSE))))</f>
        <v>54096.998</v>
      </c>
      <c r="I17" s="119">
        <f t="shared" si="14"/>
        <v>54520.881999999998</v>
      </c>
      <c r="J17" s="119">
        <f t="shared" si="14"/>
        <v>55434.330999999998</v>
      </c>
      <c r="K17" s="119">
        <f>IF(OR($C$8="C",$C$8="U"),"x",IF(ISNA(VLOOKUP($C17,data_0206,K$12,FALSE)),"-",(VLOOKUP($C17,data_0206,K$12,FALSE))))</f>
        <v>56783.184000000001</v>
      </c>
      <c r="L17" s="114">
        <f t="shared" si="13"/>
        <v>57049.714999999997</v>
      </c>
      <c r="M17" s="114">
        <f t="shared" si="9"/>
        <v>57748.940999999999</v>
      </c>
      <c r="N17" s="114">
        <f t="shared" si="9"/>
        <v>58428.411999999997</v>
      </c>
      <c r="O17" s="114">
        <f t="shared" si="9"/>
        <v>57878.251000000004</v>
      </c>
      <c r="P17" s="114">
        <f t="shared" si="9"/>
        <v>57166.914000000004</v>
      </c>
      <c r="Q17" s="114">
        <f t="shared" si="9"/>
        <v>56681.175000000003</v>
      </c>
      <c r="R17" s="114">
        <f t="shared" si="9"/>
        <v>56309.37</v>
      </c>
      <c r="S17" s="114">
        <f t="shared" si="9"/>
        <v>56238.451000000001</v>
      </c>
      <c r="T17" s="114">
        <f t="shared" si="9"/>
        <v>56467.33</v>
      </c>
      <c r="U17" s="114">
        <f t="shared" si="9"/>
        <v>56183.664000000004</v>
      </c>
      <c r="V17" s="114">
        <f t="shared" si="9"/>
        <v>56263.47</v>
      </c>
      <c r="W17" s="114">
        <f t="shared" ref="W17:W25" si="15">IF(OR($C$8="C",$C$8="U"),"x",IF(ISNA(VLOOKUP($E17,data3,W$12,FALSE)),"-",(VLOOKUP($E17,data3,W$12,FALSE))))</f>
        <v>56608.459000000003</v>
      </c>
      <c r="X17" s="114">
        <f t="shared" si="10"/>
        <v>57036.627999999997</v>
      </c>
      <c r="Y17" s="114">
        <f t="shared" si="10"/>
        <v>57152.737000000001</v>
      </c>
      <c r="Z17" s="114">
        <f t="shared" si="10"/>
        <v>57368.927000000003</v>
      </c>
      <c r="AA17" s="114">
        <f t="shared" si="10"/>
        <v>57877.718999999997</v>
      </c>
      <c r="AB17" s="114">
        <f t="shared" ca="1" si="5"/>
        <v>58172.733999999997</v>
      </c>
      <c r="AC17" s="114">
        <f t="shared" ca="1" si="5"/>
        <v>58462.292999999998</v>
      </c>
      <c r="AD17" s="114">
        <f t="shared" ca="1" si="5"/>
        <v>58407.472000000002</v>
      </c>
      <c r="AE17" s="114">
        <f t="shared" ca="1" si="5"/>
        <v>59003.79</v>
      </c>
      <c r="AF17" s="114">
        <f t="shared" ca="1" si="5"/>
        <v>59174.563000000002</v>
      </c>
      <c r="AG17" s="114">
        <f t="shared" ca="1" si="5"/>
        <v>59073.648000000001</v>
      </c>
      <c r="AH17" s="114">
        <f t="shared" ca="1" si="5"/>
        <v>58923.036999999997</v>
      </c>
      <c r="AI17" s="114">
        <f t="shared" ca="1" si="5"/>
        <v>59287.409</v>
      </c>
      <c r="AJ17" s="114">
        <f t="shared" ca="1" si="5"/>
        <v>59372.423999999999</v>
      </c>
      <c r="AK17" s="114">
        <f t="shared" ca="1" si="5"/>
        <v>59188.732000000004</v>
      </c>
      <c r="AL17" s="114">
        <f t="shared" ca="1" si="6"/>
        <v>59161.044999999998</v>
      </c>
      <c r="AM17" s="114">
        <f t="shared" ca="1" si="6"/>
        <v>59709.141000000003</v>
      </c>
      <c r="AN17" s="114">
        <f t="shared" ca="1" si="6"/>
        <v>59798.607000000004</v>
      </c>
      <c r="AO17" s="114">
        <f t="shared" ca="1" si="6"/>
        <v>59377.946000000004</v>
      </c>
      <c r="AP17" s="114">
        <f t="shared" ca="1" si="6"/>
        <v>59412.786</v>
      </c>
      <c r="AQ17" s="114">
        <f t="shared" ca="1" si="6"/>
        <v>60037.913</v>
      </c>
      <c r="AR17" s="114">
        <f t="shared" ca="1" si="6"/>
        <v>59892.002</v>
      </c>
      <c r="AS17" s="114">
        <f t="shared" ca="1" si="6"/>
        <v>59455.862999999998</v>
      </c>
      <c r="AT17" s="114">
        <f t="shared" ca="1" si="6"/>
        <v>59489.245000000003</v>
      </c>
      <c r="AU17" s="114">
        <f t="shared" ca="1" si="6"/>
        <v>60143.968999999997</v>
      </c>
      <c r="AV17" s="114">
        <f t="shared" ca="1" si="6"/>
        <v>60070.481</v>
      </c>
      <c r="AW17" s="114">
        <f t="shared" ca="1" si="6"/>
        <v>59742.942000000003</v>
      </c>
      <c r="AX17" s="114">
        <f t="shared" ca="1" si="6"/>
        <v>60014.946000000004</v>
      </c>
      <c r="AY17" s="120">
        <f t="shared" ca="1" si="11"/>
        <v>4.5529060152411111E-3</v>
      </c>
      <c r="AZ17" s="120">
        <f t="shared" ca="1" si="12"/>
        <v>8.8369082512309727E-3</v>
      </c>
      <c r="BA17" s="82"/>
      <c r="BB17" s="116"/>
    </row>
    <row r="18" spans="1:54" s="117" customFormat="1" ht="18.75" x14ac:dyDescent="0.25">
      <c r="A18" s="117" t="s">
        <v>1127</v>
      </c>
      <c r="B18" s="117" t="s">
        <v>111</v>
      </c>
      <c r="C18" s="104" t="str">
        <f t="shared" si="7"/>
        <v>WPAH</v>
      </c>
      <c r="D18" s="104" t="str">
        <f t="shared" ref="D18:D25" si="16">$C$6&amp;$B18</f>
        <v>WAH11</v>
      </c>
      <c r="E18" s="104" t="str">
        <f t="shared" si="8"/>
        <v>WPAH11</v>
      </c>
      <c r="F18" s="118" t="s">
        <v>2046</v>
      </c>
      <c r="G18" s="119">
        <f>IF(OR($C$8="2",$C$8="3",$C$8="4"),"x",IF(ISNA(VLOOKUP($C18,data_0206,G$12,FALSE)),"-",(VLOOKUP($C18,data_0206,G$12,FALSE))))</f>
        <v>7655.3490000000002</v>
      </c>
      <c r="H18" s="119">
        <f t="shared" si="14"/>
        <v>8089.3090000000002</v>
      </c>
      <c r="I18" s="119">
        <f t="shared" si="14"/>
        <v>8277.1760000000013</v>
      </c>
      <c r="J18" s="119">
        <f t="shared" si="14"/>
        <v>8593.8610000000008</v>
      </c>
      <c r="K18" s="119">
        <f>IF(OR($C$8="C",$C$8="U"),"x",IF(ISNA(VLOOKUP($C18,data_0206,K$12,FALSE)),"-",(VLOOKUP($C18,data_0206,K$12,FALSE))))</f>
        <v>8842.1350000000002</v>
      </c>
      <c r="L18" s="114">
        <f t="shared" si="13"/>
        <v>8951.4470000000001</v>
      </c>
      <c r="M18" s="114">
        <f t="shared" si="9"/>
        <v>9242.7360000000008</v>
      </c>
      <c r="N18" s="114">
        <f t="shared" si="9"/>
        <v>9579.4580000000005</v>
      </c>
      <c r="O18" s="114">
        <f t="shared" si="9"/>
        <v>9595.6360000000004</v>
      </c>
      <c r="P18" s="114">
        <f t="shared" si="9"/>
        <v>9510.6260000000002</v>
      </c>
      <c r="Q18" s="114">
        <f t="shared" si="9"/>
        <v>9412.5709999999999</v>
      </c>
      <c r="R18" s="114">
        <f t="shared" si="9"/>
        <v>9347.0370000000003</v>
      </c>
      <c r="S18" s="114">
        <f t="shared" si="9"/>
        <v>9360.4089999999997</v>
      </c>
      <c r="T18" s="114">
        <f t="shared" si="9"/>
        <v>9428.2010000000009</v>
      </c>
      <c r="U18" s="114">
        <f t="shared" si="9"/>
        <v>9358.6970000000001</v>
      </c>
      <c r="V18" s="114">
        <f t="shared" si="9"/>
        <v>9422.2740000000013</v>
      </c>
      <c r="W18" s="114">
        <f t="shared" si="15"/>
        <v>9511.844000000001</v>
      </c>
      <c r="X18" s="114">
        <f t="shared" si="10"/>
        <v>9583.3549999999996</v>
      </c>
      <c r="Y18" s="114">
        <f t="shared" si="10"/>
        <v>10971.179</v>
      </c>
      <c r="Z18" s="114">
        <f t="shared" si="10"/>
        <v>11042.044</v>
      </c>
      <c r="AA18" s="114">
        <f t="shared" si="10"/>
        <v>11152.058000000001</v>
      </c>
      <c r="AB18" s="114">
        <f t="shared" ca="1" si="5"/>
        <v>11194.013999999999</v>
      </c>
      <c r="AC18" s="114">
        <f t="shared" ca="1" si="5"/>
        <v>11197.541999999999</v>
      </c>
      <c r="AD18" s="114">
        <f t="shared" ca="1" si="5"/>
        <v>11286.550999999999</v>
      </c>
      <c r="AE18" s="114">
        <f t="shared" ca="1" si="5"/>
        <v>11296.651</v>
      </c>
      <c r="AF18" s="114">
        <f t="shared" ca="1" si="5"/>
        <v>11267.31</v>
      </c>
      <c r="AG18" s="114">
        <f t="shared" ca="1" si="5"/>
        <v>11244.539000000001</v>
      </c>
      <c r="AH18" s="114">
        <f t="shared" ca="1" si="5"/>
        <v>11342.34</v>
      </c>
      <c r="AI18" s="114">
        <f t="shared" ca="1" si="5"/>
        <v>11369.261</v>
      </c>
      <c r="AJ18" s="114">
        <f t="shared" ca="1" si="5"/>
        <v>11394.944</v>
      </c>
      <c r="AK18" s="114">
        <f t="shared" ca="1" si="5"/>
        <v>11386.413</v>
      </c>
      <c r="AL18" s="114">
        <f t="shared" ca="1" si="6"/>
        <v>11477.566000000001</v>
      </c>
      <c r="AM18" s="114">
        <f t="shared" ca="1" si="6"/>
        <v>11479.263999999999</v>
      </c>
      <c r="AN18" s="114">
        <f t="shared" ca="1" si="6"/>
        <v>11551.519</v>
      </c>
      <c r="AO18" s="114">
        <f t="shared" ca="1" si="6"/>
        <v>11492.627</v>
      </c>
      <c r="AP18" s="114">
        <f t="shared" ca="1" si="6"/>
        <v>11517.606</v>
      </c>
      <c r="AQ18" s="114">
        <f t="shared" ca="1" si="6"/>
        <v>11609.843999999999</v>
      </c>
      <c r="AR18" s="114">
        <f t="shared" ca="1" si="6"/>
        <v>11653.101000000001</v>
      </c>
      <c r="AS18" s="114">
        <f t="shared" ca="1" si="6"/>
        <v>11604.132</v>
      </c>
      <c r="AT18" s="114">
        <f t="shared" ca="1" si="6"/>
        <v>11666.958000000001</v>
      </c>
      <c r="AU18" s="114">
        <f t="shared" ca="1" si="6"/>
        <v>11798.975</v>
      </c>
      <c r="AV18" s="114">
        <f t="shared" ca="1" si="6"/>
        <v>11891.19</v>
      </c>
      <c r="AW18" s="114">
        <f t="shared" ca="1" si="6"/>
        <v>11851.486999999999</v>
      </c>
      <c r="AX18" s="114">
        <f t="shared" ca="1" si="6"/>
        <v>11923.065000000001</v>
      </c>
      <c r="AY18" s="120">
        <f t="shared" ca="1" si="11"/>
        <v>6.0395796746856613E-3</v>
      </c>
      <c r="AZ18" s="120">
        <f t="shared" ca="1" si="12"/>
        <v>2.1951480411603431E-2</v>
      </c>
      <c r="BA18" s="82"/>
      <c r="BB18" s="116"/>
    </row>
    <row r="19" spans="1:54" s="117" customFormat="1" ht="15.75" x14ac:dyDescent="0.25">
      <c r="A19" s="117" t="s">
        <v>1128</v>
      </c>
      <c r="B19" s="117" t="s">
        <v>112</v>
      </c>
      <c r="C19" s="104" t="str">
        <f t="shared" si="7"/>
        <v>WPOT</v>
      </c>
      <c r="D19" s="104" t="str">
        <f t="shared" si="16"/>
        <v>WOT11</v>
      </c>
      <c r="E19" s="104" t="str">
        <f t="shared" si="8"/>
        <v>WPOT11</v>
      </c>
      <c r="F19" s="118" t="s">
        <v>575</v>
      </c>
      <c r="G19" s="119" t="str">
        <f>IF(OR($C$8="2",$C$8="3",$C$8="4"),"x","..")</f>
        <v>..</v>
      </c>
      <c r="H19" s="119" t="str">
        <f t="shared" ref="H19:J21" si="17">IF(OR($C$8="U"),"x","..")</f>
        <v>..</v>
      </c>
      <c r="I19" s="119" t="str">
        <f t="shared" si="17"/>
        <v>..</v>
      </c>
      <c r="J19" s="119" t="str">
        <f t="shared" si="17"/>
        <v>..</v>
      </c>
      <c r="K19" s="119" t="str">
        <f>IF(OR($C$8="C",$C$8="U"),"x","..")</f>
        <v>..</v>
      </c>
      <c r="L19" s="114">
        <f t="shared" si="13"/>
        <v>2753.6510000000003</v>
      </c>
      <c r="M19" s="114">
        <f t="shared" si="9"/>
        <v>3135.1460000000002</v>
      </c>
      <c r="N19" s="114">
        <f t="shared" si="9"/>
        <v>3326.4830000000002</v>
      </c>
      <c r="O19" s="114">
        <f t="shared" si="9"/>
        <v>3406.53</v>
      </c>
      <c r="P19" s="114">
        <f t="shared" si="9"/>
        <v>3413.056</v>
      </c>
      <c r="Q19" s="114">
        <f t="shared" si="9"/>
        <v>3448.4430000000002</v>
      </c>
      <c r="R19" s="114">
        <f t="shared" si="9"/>
        <v>3424.3220000000001</v>
      </c>
      <c r="S19" s="114">
        <f t="shared" si="9"/>
        <v>3459.0440000000003</v>
      </c>
      <c r="T19" s="114">
        <f t="shared" si="9"/>
        <v>3489.777</v>
      </c>
      <c r="U19" s="114">
        <f t="shared" si="9"/>
        <v>3514.806</v>
      </c>
      <c r="V19" s="114">
        <f t="shared" si="9"/>
        <v>3528.7560000000003</v>
      </c>
      <c r="W19" s="114">
        <f t="shared" si="15"/>
        <v>3623.5120000000002</v>
      </c>
      <c r="X19" s="114">
        <f t="shared" si="10"/>
        <v>3651.1990000000001</v>
      </c>
      <c r="Y19" s="114">
        <f t="shared" si="10"/>
        <v>3668.1710000000003</v>
      </c>
      <c r="Z19" s="114">
        <f t="shared" si="10"/>
        <v>3683.473</v>
      </c>
      <c r="AA19" s="114">
        <f t="shared" si="10"/>
        <v>3738.9080000000004</v>
      </c>
      <c r="AB19" s="114">
        <f t="shared" ca="1" si="5"/>
        <v>3781.5370000000003</v>
      </c>
      <c r="AC19" s="114">
        <f t="shared" ca="1" si="5"/>
        <v>3820.05</v>
      </c>
      <c r="AD19" s="114">
        <f t="shared" ca="1" si="5"/>
        <v>3857.8430000000003</v>
      </c>
      <c r="AE19" s="114">
        <f t="shared" ca="1" si="5"/>
        <v>3912.5</v>
      </c>
      <c r="AF19" s="114">
        <f t="shared" ca="1" si="5"/>
        <v>3946.7950000000001</v>
      </c>
      <c r="AG19" s="114">
        <f t="shared" ca="1" si="5"/>
        <v>3924.7380000000003</v>
      </c>
      <c r="AH19" s="114">
        <f t="shared" ca="1" si="5"/>
        <v>3913.7940000000003</v>
      </c>
      <c r="AI19" s="114">
        <f t="shared" ca="1" si="5"/>
        <v>3954.9060000000004</v>
      </c>
      <c r="AJ19" s="114">
        <f t="shared" ca="1" si="5"/>
        <v>4026.7490000000003</v>
      </c>
      <c r="AK19" s="114">
        <f t="shared" ca="1" si="5"/>
        <v>4028.0130000000004</v>
      </c>
      <c r="AL19" s="114">
        <f t="shared" ca="1" si="6"/>
        <v>4059.8560000000002</v>
      </c>
      <c r="AM19" s="114">
        <f t="shared" ca="1" si="6"/>
        <v>4153.402</v>
      </c>
      <c r="AN19" s="114">
        <f t="shared" ca="1" si="6"/>
        <v>4267.9470000000001</v>
      </c>
      <c r="AO19" s="114">
        <f t="shared" ca="1" si="6"/>
        <v>4275.5190000000002</v>
      </c>
      <c r="AP19" s="114">
        <f t="shared" ca="1" si="6"/>
        <v>4300.7489999999998</v>
      </c>
      <c r="AQ19" s="114">
        <f t="shared" ca="1" si="6"/>
        <v>4410.5770000000002</v>
      </c>
      <c r="AR19" s="114">
        <f t="shared" ca="1" si="6"/>
        <v>4458.0389999999998</v>
      </c>
      <c r="AS19" s="114">
        <f t="shared" ca="1" si="6"/>
        <v>4443.7690000000002</v>
      </c>
      <c r="AT19" s="114">
        <f t="shared" ca="1" si="6"/>
        <v>4464.9120000000003</v>
      </c>
      <c r="AU19" s="114">
        <f t="shared" ca="1" si="6"/>
        <v>4561.183</v>
      </c>
      <c r="AV19" s="114">
        <f t="shared" ca="1" si="6"/>
        <v>4692.174</v>
      </c>
      <c r="AW19" s="114">
        <f t="shared" ca="1" si="6"/>
        <v>4714.5420000000004</v>
      </c>
      <c r="AX19" s="114">
        <f t="shared" ca="1" si="6"/>
        <v>4815.0119999999997</v>
      </c>
      <c r="AY19" s="120">
        <f t="shared" ca="1" si="11"/>
        <v>2.1310659656865787E-2</v>
      </c>
      <c r="AZ19" s="120">
        <f t="shared" ca="1" si="12"/>
        <v>7.8411399821541702E-2</v>
      </c>
      <c r="BA19" s="82"/>
      <c r="BB19" s="116"/>
    </row>
    <row r="20" spans="1:54" s="117" customFormat="1" ht="15.75" x14ac:dyDescent="0.25">
      <c r="A20" s="117" t="s">
        <v>1129</v>
      </c>
      <c r="B20" s="117" t="s">
        <v>113</v>
      </c>
      <c r="C20" s="104" t="str">
        <f t="shared" si="7"/>
        <v>WPPS</v>
      </c>
      <c r="D20" s="104" t="str">
        <f t="shared" si="16"/>
        <v>WPS11</v>
      </c>
      <c r="E20" s="104" t="str">
        <f t="shared" si="8"/>
        <v>WPPS11</v>
      </c>
      <c r="F20" s="118" t="s">
        <v>118</v>
      </c>
      <c r="G20" s="119" t="str">
        <f>IF(OR($C$8="2",$C$8="3",$C$8="4"),"x","..")</f>
        <v>..</v>
      </c>
      <c r="H20" s="119" t="str">
        <f t="shared" si="17"/>
        <v>..</v>
      </c>
      <c r="I20" s="119" t="str">
        <f t="shared" si="17"/>
        <v>..</v>
      </c>
      <c r="J20" s="119" t="str">
        <f t="shared" si="17"/>
        <v>..</v>
      </c>
      <c r="K20" s="119" t="str">
        <f>IF(OR($C$8="C",$C$8="U"),"x","..")</f>
        <v>..</v>
      </c>
      <c r="L20" s="114">
        <f t="shared" si="13"/>
        <v>549.94299999999998</v>
      </c>
      <c r="M20" s="114">
        <f t="shared" si="9"/>
        <v>692.4</v>
      </c>
      <c r="N20" s="114">
        <f t="shared" si="9"/>
        <v>763.30700000000002</v>
      </c>
      <c r="O20" s="114">
        <f t="shared" si="9"/>
        <v>948.08400000000006</v>
      </c>
      <c r="P20" s="114">
        <f t="shared" si="9"/>
        <v>971.07800000000009</v>
      </c>
      <c r="Q20" s="114">
        <f t="shared" si="9"/>
        <v>931.67</v>
      </c>
      <c r="R20" s="114">
        <f t="shared" si="9"/>
        <v>925.40300000000002</v>
      </c>
      <c r="S20" s="114">
        <f t="shared" si="9"/>
        <v>929.423</v>
      </c>
      <c r="T20" s="114">
        <f t="shared" si="9"/>
        <v>923.18799999999999</v>
      </c>
      <c r="U20" s="114">
        <f t="shared" si="9"/>
        <v>902.048</v>
      </c>
      <c r="V20" s="114">
        <f t="shared" si="9"/>
        <v>896.16399999999999</v>
      </c>
      <c r="W20" s="114">
        <f t="shared" si="15"/>
        <v>893.1930000000001</v>
      </c>
      <c r="X20" s="114">
        <f t="shared" si="10"/>
        <v>906.30900000000008</v>
      </c>
      <c r="Y20" s="114">
        <f t="shared" si="10"/>
        <v>897.78499999999997</v>
      </c>
      <c r="Z20" s="114">
        <f t="shared" si="10"/>
        <v>909.29300000000001</v>
      </c>
      <c r="AA20" s="114">
        <f t="shared" si="10"/>
        <v>909.3</v>
      </c>
      <c r="AB20" s="114">
        <f t="shared" ca="1" si="5"/>
        <v>909.26300000000003</v>
      </c>
      <c r="AC20" s="114">
        <f t="shared" ca="1" si="5"/>
        <v>929.47400000000005</v>
      </c>
      <c r="AD20" s="114">
        <f t="shared" ca="1" si="5"/>
        <v>942.16700000000003</v>
      </c>
      <c r="AE20" s="114">
        <f t="shared" ca="1" si="5"/>
        <v>944.41700000000003</v>
      </c>
      <c r="AF20" s="114">
        <f t="shared" ca="1" si="5"/>
        <v>980.54300000000001</v>
      </c>
      <c r="AG20" s="114">
        <f t="shared" ca="1" si="5"/>
        <v>995.08100000000002</v>
      </c>
      <c r="AH20" s="114">
        <f t="shared" ca="1" si="5"/>
        <v>1001.364</v>
      </c>
      <c r="AI20" s="114">
        <f t="shared" ca="1" si="5"/>
        <v>1069.1300000000001</v>
      </c>
      <c r="AJ20" s="114">
        <f t="shared" ca="1" si="5"/>
        <v>1092.893</v>
      </c>
      <c r="AK20" s="114">
        <f t="shared" ca="1" si="5"/>
        <v>1111.8050000000001</v>
      </c>
      <c r="AL20" s="114">
        <f t="shared" ca="1" si="6"/>
        <v>1118.5140000000001</v>
      </c>
      <c r="AM20" s="114">
        <f t="shared" ca="1" si="6"/>
        <v>1152.3710000000001</v>
      </c>
      <c r="AN20" s="114">
        <f t="shared" ca="1" si="6"/>
        <v>1170.174</v>
      </c>
      <c r="AO20" s="114">
        <f t="shared" ca="1" si="6"/>
        <v>1153.191</v>
      </c>
      <c r="AP20" s="114">
        <f t="shared" ca="1" si="6"/>
        <v>1178.9079999999999</v>
      </c>
      <c r="AQ20" s="114">
        <f t="shared" ca="1" si="6"/>
        <v>1234.9780000000001</v>
      </c>
      <c r="AR20" s="114">
        <f t="shared" ca="1" si="6"/>
        <v>1231.915</v>
      </c>
      <c r="AS20" s="114">
        <f t="shared" ca="1" si="6"/>
        <v>1226.751</v>
      </c>
      <c r="AT20" s="114">
        <f t="shared" ca="1" si="6"/>
        <v>1237.5329999999999</v>
      </c>
      <c r="AU20" s="114">
        <f t="shared" ca="1" si="6"/>
        <v>1234.376</v>
      </c>
      <c r="AV20" s="114">
        <f t="shared" ca="1" si="6"/>
        <v>1237.741</v>
      </c>
      <c r="AW20" s="114">
        <f t="shared" ca="1" si="6"/>
        <v>1253.2070000000001</v>
      </c>
      <c r="AX20" s="114">
        <f t="shared" ca="1" si="6"/>
        <v>1285.222</v>
      </c>
      <c r="AY20" s="120">
        <f t="shared" ca="1" si="11"/>
        <v>2.5546458007336275E-2</v>
      </c>
      <c r="AZ20" s="120">
        <f t="shared" ca="1" si="12"/>
        <v>3.8535538042217932E-2</v>
      </c>
      <c r="BA20" s="82"/>
      <c r="BB20" s="116"/>
    </row>
    <row r="21" spans="1:54" s="117" customFormat="1" ht="18.75" x14ac:dyDescent="0.25">
      <c r="A21" s="117" t="s">
        <v>614</v>
      </c>
      <c r="B21" s="117" t="s">
        <v>114</v>
      </c>
      <c r="C21" s="104" t="str">
        <f t="shared" si="7"/>
        <v>WPHS</v>
      </c>
      <c r="D21" s="104" t="str">
        <f t="shared" si="16"/>
        <v>WHS11</v>
      </c>
      <c r="E21" s="104" t="str">
        <f t="shared" si="8"/>
        <v>WPHS11</v>
      </c>
      <c r="F21" s="118" t="s">
        <v>2047</v>
      </c>
      <c r="G21" s="119" t="str">
        <f>IF(OR($C$8="2",$C$8="3",$C$8="4"),"x","..")</f>
        <v>..</v>
      </c>
      <c r="H21" s="119" t="str">
        <f t="shared" si="17"/>
        <v>..</v>
      </c>
      <c r="I21" s="119" t="str">
        <f t="shared" si="17"/>
        <v>..</v>
      </c>
      <c r="J21" s="119" t="str">
        <f t="shared" si="17"/>
        <v>..</v>
      </c>
      <c r="K21" s="119" t="str">
        <f>IF(OR($C$8="C",$C$8="U"),"x","..")</f>
        <v>..</v>
      </c>
      <c r="L21" s="114">
        <f t="shared" si="13"/>
        <v>5152.8609999999999</v>
      </c>
      <c r="M21" s="114">
        <f t="shared" si="9"/>
        <v>5158.4170000000004</v>
      </c>
      <c r="N21" s="114">
        <f t="shared" si="9"/>
        <v>5593.8060000000005</v>
      </c>
      <c r="O21" s="114">
        <f t="shared" si="9"/>
        <v>5627.9720000000007</v>
      </c>
      <c r="P21" s="114">
        <f t="shared" si="9"/>
        <v>5570.674</v>
      </c>
      <c r="Q21" s="114">
        <f t="shared" si="9"/>
        <v>5474.4260000000004</v>
      </c>
      <c r="R21" s="114">
        <f t="shared" si="9"/>
        <v>5426.1310000000003</v>
      </c>
      <c r="S21" s="114">
        <f t="shared" si="9"/>
        <v>5376.05</v>
      </c>
      <c r="T21" s="114">
        <f t="shared" si="9"/>
        <v>5356.9230000000007</v>
      </c>
      <c r="U21" s="114">
        <f t="shared" si="9"/>
        <v>5307.607</v>
      </c>
      <c r="V21" s="114">
        <f t="shared" si="9"/>
        <v>5273.9980000000005</v>
      </c>
      <c r="W21" s="114">
        <f t="shared" si="15"/>
        <v>5271.4090000000006</v>
      </c>
      <c r="X21" s="114">
        <f t="shared" si="10"/>
        <v>5273.5480000000007</v>
      </c>
      <c r="Y21" s="114">
        <f t="shared" si="10"/>
        <v>5288.3240000000005</v>
      </c>
      <c r="Z21" s="114">
        <f t="shared" si="10"/>
        <v>5324.3620000000001</v>
      </c>
      <c r="AA21" s="114">
        <f t="shared" si="10"/>
        <v>5356.9380000000001</v>
      </c>
      <c r="AB21" s="114">
        <f t="shared" ca="1" si="5"/>
        <v>5371.027</v>
      </c>
      <c r="AC21" s="114">
        <f t="shared" ca="1" si="5"/>
        <v>5374.6909999999998</v>
      </c>
      <c r="AD21" s="114">
        <f t="shared" ca="1" si="5"/>
        <v>5393.134</v>
      </c>
      <c r="AE21" s="114">
        <f t="shared" ca="1" si="5"/>
        <v>5404.3330000000005</v>
      </c>
      <c r="AF21" s="114">
        <f t="shared" ca="1" si="5"/>
        <v>5419.6170000000002</v>
      </c>
      <c r="AG21" s="114">
        <f t="shared" ca="1" si="5"/>
        <v>5429.8470000000007</v>
      </c>
      <c r="AH21" s="114">
        <f t="shared" ca="1" si="5"/>
        <v>5425.3020000000006</v>
      </c>
      <c r="AI21" s="114">
        <f t="shared" ca="1" si="5"/>
        <v>5443.8020000000006</v>
      </c>
      <c r="AJ21" s="114">
        <f t="shared" ca="1" si="5"/>
        <v>5458.0960000000005</v>
      </c>
      <c r="AK21" s="114">
        <f t="shared" ca="1" si="5"/>
        <v>5447.5219999999999</v>
      </c>
      <c r="AL21" s="114">
        <f t="shared" ca="1" si="6"/>
        <v>5450.8</v>
      </c>
      <c r="AM21" s="114">
        <f t="shared" ca="1" si="6"/>
        <v>5485.4970000000003</v>
      </c>
      <c r="AN21" s="114">
        <f t="shared" ca="1" si="6"/>
        <v>5492.3980000000001</v>
      </c>
      <c r="AO21" s="114">
        <f t="shared" ca="1" si="6"/>
        <v>5472.52</v>
      </c>
      <c r="AP21" s="114">
        <f t="shared" ca="1" si="6"/>
        <v>5480.3149999999996</v>
      </c>
      <c r="AQ21" s="114">
        <f t="shared" ca="1" si="6"/>
        <v>5465.0370000000003</v>
      </c>
      <c r="AR21" s="114">
        <f t="shared" ca="1" si="6"/>
        <v>5423.7259999999997</v>
      </c>
      <c r="AS21" s="114">
        <f t="shared" ca="1" si="6"/>
        <v>5403.1279999999997</v>
      </c>
      <c r="AT21" s="114">
        <f t="shared" ca="1" si="6"/>
        <v>5421.7969999999996</v>
      </c>
      <c r="AU21" s="114">
        <f t="shared" ca="1" si="6"/>
        <v>6164.5309999999999</v>
      </c>
      <c r="AV21" s="114">
        <f t="shared" ca="1" si="6"/>
        <v>6154.6760000000004</v>
      </c>
      <c r="AW21" s="114">
        <f t="shared" ca="1" si="6"/>
        <v>6155.7380000000003</v>
      </c>
      <c r="AX21" s="114">
        <f t="shared" ca="1" si="6"/>
        <v>6198.6009999999997</v>
      </c>
      <c r="AY21" s="120">
        <f t="shared" ca="1" si="11"/>
        <v>6.9630968699446556E-3</v>
      </c>
      <c r="AZ21" s="120">
        <f t="shared" ca="1" si="12"/>
        <v>0.14327426866037221</v>
      </c>
      <c r="BA21" s="82"/>
      <c r="BB21" s="116"/>
    </row>
    <row r="22" spans="1:54" s="117" customFormat="1" ht="18.75" x14ac:dyDescent="0.25">
      <c r="A22" s="117" t="s">
        <v>615</v>
      </c>
      <c r="B22" s="117" t="s">
        <v>115</v>
      </c>
      <c r="C22" s="104" t="str">
        <f t="shared" si="7"/>
        <v>WPES</v>
      </c>
      <c r="D22" s="104" t="str">
        <f t="shared" si="16"/>
        <v>WES11</v>
      </c>
      <c r="E22" s="104" t="str">
        <f t="shared" si="8"/>
        <v>WPES11</v>
      </c>
      <c r="F22" s="118" t="s">
        <v>2048</v>
      </c>
      <c r="G22" s="119">
        <f>IF(OR($C$8="2",$C$8="3",$C$8="4"),"x",IF(ISNA(VLOOKUP($C22,data_0206,G$12,FALSE)),"-",(VLOOKUP($C22,data_0206,G$12,FALSE))))</f>
        <v>2873.768</v>
      </c>
      <c r="H22" s="119">
        <f t="shared" ref="H22:J24" si="18">IF(OR($C$8="U"),"x",IF(ISNA(VLOOKUP($C22,data_0206,H$12,FALSE)),"-",(VLOOKUP($C22,data_0206,H$12,FALSE))))</f>
        <v>3091.2780000000002</v>
      </c>
      <c r="I22" s="119">
        <f t="shared" si="18"/>
        <v>3139.3490000000002</v>
      </c>
      <c r="J22" s="119">
        <f t="shared" si="18"/>
        <v>3240.6040000000003</v>
      </c>
      <c r="K22" s="119" t="str">
        <f>IF(OR($C$8="C",$C$8="U"),"x","..")</f>
        <v>..</v>
      </c>
      <c r="L22" s="114">
        <f t="shared" si="13"/>
        <v>3529.76</v>
      </c>
      <c r="M22" s="114">
        <f t="shared" si="9"/>
        <v>3557.7080000000001</v>
      </c>
      <c r="N22" s="114">
        <f t="shared" si="9"/>
        <v>3703.5310000000004</v>
      </c>
      <c r="O22" s="114">
        <f t="shared" si="9"/>
        <v>3698.268</v>
      </c>
      <c r="P22" s="114">
        <f t="shared" si="9"/>
        <v>3698.422</v>
      </c>
      <c r="Q22" s="114">
        <f t="shared" si="9"/>
        <v>3662.9410000000003</v>
      </c>
      <c r="R22" s="114">
        <f t="shared" si="9"/>
        <v>3642.808</v>
      </c>
      <c r="S22" s="114">
        <f t="shared" si="9"/>
        <v>3628.1570000000002</v>
      </c>
      <c r="T22" s="114">
        <f t="shared" si="9"/>
        <v>3608.884</v>
      </c>
      <c r="U22" s="114">
        <f t="shared" si="9"/>
        <v>3611.9</v>
      </c>
      <c r="V22" s="114">
        <f t="shared" si="9"/>
        <v>3639.6559999999999</v>
      </c>
      <c r="W22" s="114">
        <f t="shared" si="15"/>
        <v>3661.83</v>
      </c>
      <c r="X22" s="114">
        <f t="shared" si="10"/>
        <v>3670.134</v>
      </c>
      <c r="Y22" s="114">
        <f t="shared" si="10"/>
        <v>2324.607</v>
      </c>
      <c r="Z22" s="114">
        <f t="shared" si="10"/>
        <v>2337.73</v>
      </c>
      <c r="AA22" s="114">
        <f t="shared" si="10"/>
        <v>2341.5419999999999</v>
      </c>
      <c r="AB22" s="114">
        <f t="shared" ca="1" si="5"/>
        <v>2388.85</v>
      </c>
      <c r="AC22" s="114">
        <f t="shared" ca="1" si="5"/>
        <v>2402.2429999999999</v>
      </c>
      <c r="AD22" s="114">
        <f t="shared" ca="1" si="5"/>
        <v>2384.9780000000001</v>
      </c>
      <c r="AE22" s="114">
        <f t="shared" ca="1" si="5"/>
        <v>2432.65</v>
      </c>
      <c r="AF22" s="114">
        <f t="shared" ca="1" si="5"/>
        <v>2437.105</v>
      </c>
      <c r="AG22" s="114">
        <f t="shared" ca="1" si="5"/>
        <v>2444.6179999999999</v>
      </c>
      <c r="AH22" s="114">
        <f t="shared" ca="1" si="5"/>
        <v>2440.4500000000003</v>
      </c>
      <c r="AI22" s="114">
        <f t="shared" ca="1" si="5"/>
        <v>2451.6640000000002</v>
      </c>
      <c r="AJ22" s="114">
        <f t="shared" ca="1" si="5"/>
        <v>2482.165</v>
      </c>
      <c r="AK22" s="114">
        <f t="shared" ca="1" si="5"/>
        <v>2519.518</v>
      </c>
      <c r="AL22" s="114">
        <f t="shared" ca="1" si="6"/>
        <v>2554.902</v>
      </c>
      <c r="AM22" s="114">
        <f t="shared" ca="1" si="6"/>
        <v>2574.5210000000002</v>
      </c>
      <c r="AN22" s="114">
        <f t="shared" ca="1" si="6"/>
        <v>2562.6590000000001</v>
      </c>
      <c r="AO22" s="114">
        <f t="shared" ca="1" si="6"/>
        <v>2565.732</v>
      </c>
      <c r="AP22" s="114">
        <f t="shared" ca="1" si="6"/>
        <v>2614.8389999999999</v>
      </c>
      <c r="AQ22" s="114">
        <f t="shared" ca="1" si="6"/>
        <v>2636.5250000000001</v>
      </c>
      <c r="AR22" s="114">
        <f t="shared" ca="1" si="6"/>
        <v>2586.6680000000001</v>
      </c>
      <c r="AS22" s="114">
        <f t="shared" ca="1" si="6"/>
        <v>2589.4490000000001</v>
      </c>
      <c r="AT22" s="114">
        <f t="shared" ca="1" si="6"/>
        <v>2631.288</v>
      </c>
      <c r="AU22" s="114">
        <f t="shared" ca="1" si="6"/>
        <v>2638.2220000000002</v>
      </c>
      <c r="AV22" s="114">
        <f t="shared" ca="1" si="6"/>
        <v>2568.2280000000001</v>
      </c>
      <c r="AW22" s="114">
        <f t="shared" ca="1" si="6"/>
        <v>2554.7489999999998</v>
      </c>
      <c r="AX22" s="114">
        <f t="shared" ca="1" si="6"/>
        <v>2587.4090000000001</v>
      </c>
      <c r="AY22" s="120">
        <f t="shared" ca="1" si="11"/>
        <v>1.278403475253354E-2</v>
      </c>
      <c r="AZ22" s="120">
        <f t="shared" ca="1" si="12"/>
        <v>-1.667586368348881E-2</v>
      </c>
      <c r="BA22" s="82"/>
      <c r="BB22" s="121"/>
    </row>
    <row r="23" spans="1:54" s="117" customFormat="1" ht="18.75" x14ac:dyDescent="0.25">
      <c r="A23" s="117" t="s">
        <v>616</v>
      </c>
      <c r="B23" s="117" t="s">
        <v>116</v>
      </c>
      <c r="C23" s="104" t="str">
        <f t="shared" si="7"/>
        <v>WPAS</v>
      </c>
      <c r="D23" s="104" t="str">
        <f t="shared" si="16"/>
        <v>WAS11</v>
      </c>
      <c r="E23" s="104" t="str">
        <f t="shared" si="8"/>
        <v>WPAS11</v>
      </c>
      <c r="F23" s="118" t="s">
        <v>2049</v>
      </c>
      <c r="G23" s="119">
        <f>IF(OR($C$8="2",$C$8="3",$C$8="4"),"x",IF(ISNA(VLOOKUP($C23,data_0206,G$12,FALSE)),"-",(VLOOKUP($C23,data_0206,G$12,FALSE))))</f>
        <v>21106.937000000002</v>
      </c>
      <c r="H23" s="119">
        <f t="shared" si="18"/>
        <v>22318.508999999998</v>
      </c>
      <c r="I23" s="119">
        <f t="shared" si="18"/>
        <v>23235.605</v>
      </c>
      <c r="J23" s="119">
        <f t="shared" si="18"/>
        <v>24275.785</v>
      </c>
      <c r="K23" s="119" t="str">
        <f>IF(OR($C$8="C",$C$8="U"),"x","..")</f>
        <v>..</v>
      </c>
      <c r="L23" s="114">
        <f t="shared" si="13"/>
        <v>24737.103999999999</v>
      </c>
      <c r="M23" s="114">
        <f t="shared" si="9"/>
        <v>24966.383000000002</v>
      </c>
      <c r="N23" s="114">
        <f t="shared" si="9"/>
        <v>26107.121999999999</v>
      </c>
      <c r="O23" s="114">
        <f t="shared" si="9"/>
        <v>25886.455999999998</v>
      </c>
      <c r="P23" s="114">
        <f t="shared" si="9"/>
        <v>25482.899000000001</v>
      </c>
      <c r="Q23" s="114">
        <f t="shared" si="9"/>
        <v>24983.125</v>
      </c>
      <c r="R23" s="114">
        <f t="shared" si="9"/>
        <v>24667.530999999999</v>
      </c>
      <c r="S23" s="114">
        <f t="shared" si="9"/>
        <v>24501.764999999999</v>
      </c>
      <c r="T23" s="114">
        <f t="shared" si="9"/>
        <v>24297.767</v>
      </c>
      <c r="U23" s="114">
        <f t="shared" si="9"/>
        <v>24089.807000000001</v>
      </c>
      <c r="V23" s="114">
        <f t="shared" si="9"/>
        <v>24137.09</v>
      </c>
      <c r="W23" s="114">
        <f t="shared" si="15"/>
        <v>24222.21</v>
      </c>
      <c r="X23" s="114">
        <f t="shared" si="10"/>
        <v>24381.85</v>
      </c>
      <c r="Y23" s="114">
        <f t="shared" si="10"/>
        <v>24443.704000000002</v>
      </c>
      <c r="Z23" s="114">
        <f t="shared" si="10"/>
        <v>24503.394</v>
      </c>
      <c r="AA23" s="114">
        <f t="shared" si="10"/>
        <v>24668.071</v>
      </c>
      <c r="AB23" s="114">
        <f t="shared" ca="1" si="5"/>
        <v>24750.913</v>
      </c>
      <c r="AC23" s="114">
        <f t="shared" ca="1" si="5"/>
        <v>24789.25</v>
      </c>
      <c r="AD23" s="114">
        <f t="shared" ca="1" si="5"/>
        <v>24899.324000000001</v>
      </c>
      <c r="AE23" s="114">
        <f t="shared" ca="1" si="5"/>
        <v>25040.842000000001</v>
      </c>
      <c r="AF23" s="114">
        <f t="shared" ca="1" si="5"/>
        <v>25144.246999999999</v>
      </c>
      <c r="AG23" s="114">
        <f t="shared" ca="1" si="5"/>
        <v>25161.085999999999</v>
      </c>
      <c r="AH23" s="114">
        <f t="shared" ca="1" si="5"/>
        <v>25191.601000000002</v>
      </c>
      <c r="AI23" s="114">
        <f t="shared" ca="1" si="5"/>
        <v>25245.065000000002</v>
      </c>
      <c r="AJ23" s="114">
        <f t="shared" ca="1" si="5"/>
        <v>25199.919000000002</v>
      </c>
      <c r="AK23" s="114">
        <f t="shared" ca="1" si="5"/>
        <v>25151.449000000001</v>
      </c>
      <c r="AL23" s="114">
        <f t="shared" ca="1" si="6"/>
        <v>25224.702000000001</v>
      </c>
      <c r="AM23" s="114">
        <f t="shared" ca="1" si="6"/>
        <v>25188.284</v>
      </c>
      <c r="AN23" s="114">
        <f t="shared" ca="1" si="6"/>
        <v>25211.371999999999</v>
      </c>
      <c r="AO23" s="114">
        <f t="shared" ca="1" si="6"/>
        <v>25255.121999999999</v>
      </c>
      <c r="AP23" s="114">
        <f t="shared" ca="1" si="6"/>
        <v>25276.552</v>
      </c>
      <c r="AQ23" s="114">
        <f t="shared" ca="1" si="6"/>
        <v>25281.795999999998</v>
      </c>
      <c r="AR23" s="114">
        <f t="shared" ca="1" si="6"/>
        <v>25258.098000000002</v>
      </c>
      <c r="AS23" s="114">
        <f t="shared" ca="1" si="6"/>
        <v>25180.319</v>
      </c>
      <c r="AT23" s="114">
        <f t="shared" ca="1" si="6"/>
        <v>25200.794000000002</v>
      </c>
      <c r="AU23" s="114">
        <f t="shared" ca="1" si="6"/>
        <v>25317.623</v>
      </c>
      <c r="AV23" s="114">
        <f t="shared" ca="1" si="6"/>
        <v>25475.530999999999</v>
      </c>
      <c r="AW23" s="114">
        <f t="shared" ca="1" si="6"/>
        <v>25448.035</v>
      </c>
      <c r="AX23" s="114">
        <f t="shared" ca="1" si="6"/>
        <v>25521.852999999999</v>
      </c>
      <c r="AY23" s="120">
        <f t="shared" ca="1" si="11"/>
        <v>2.9007347718595679E-3</v>
      </c>
      <c r="AZ23" s="120">
        <f t="shared" ca="1" si="12"/>
        <v>1.2740035095719502E-2</v>
      </c>
      <c r="BA23" s="82"/>
      <c r="BB23" s="116"/>
    </row>
    <row r="24" spans="1:54" s="102" customFormat="1" ht="18.75" x14ac:dyDescent="0.25">
      <c r="A24" s="102" t="s">
        <v>617</v>
      </c>
      <c r="B24" s="102" t="s">
        <v>117</v>
      </c>
      <c r="C24" s="103" t="str">
        <f t="shared" si="7"/>
        <v>WPSS</v>
      </c>
      <c r="D24" s="103" t="str">
        <f t="shared" si="16"/>
        <v>WSS11</v>
      </c>
      <c r="E24" s="104" t="str">
        <f t="shared" si="8"/>
        <v>WPSS11</v>
      </c>
      <c r="F24" s="110" t="s">
        <v>2050</v>
      </c>
      <c r="G24" s="111">
        <f>IF(OR($C$8="2",$C$8="3",$C$8="4"),"x",IF(ISNA(VLOOKUP($C24,data_0206,G$12,FALSE)),"-",(VLOOKUP($C24,data_0206,G$12,FALSE))))</f>
        <v>11599.166000000001</v>
      </c>
      <c r="H24" s="111">
        <f t="shared" si="18"/>
        <v>12341.039000000001</v>
      </c>
      <c r="I24" s="111">
        <f t="shared" si="18"/>
        <v>12246.047</v>
      </c>
      <c r="J24" s="111">
        <f t="shared" si="18"/>
        <v>12506.712</v>
      </c>
      <c r="K24" s="111">
        <f>IF(OR($C$8="C",$C$8="U"),"x",IF(ISNA(VLOOKUP($C24,data_0206,K$12,FALSE)),"-",(VLOOKUP($C24,data_0206,K$12,FALSE))))</f>
        <v>12644.959000000001</v>
      </c>
      <c r="L24" s="112">
        <f t="shared" si="13"/>
        <v>13961.673000000001</v>
      </c>
      <c r="M24" s="112">
        <f t="shared" si="9"/>
        <v>14367.647000000001</v>
      </c>
      <c r="N24" s="112">
        <f t="shared" si="9"/>
        <v>14760.956</v>
      </c>
      <c r="O24" s="112">
        <f t="shared" si="9"/>
        <v>14410.755000000001</v>
      </c>
      <c r="P24" s="112">
        <f t="shared" si="9"/>
        <v>14183.976000000001</v>
      </c>
      <c r="Q24" s="112">
        <f t="shared" si="9"/>
        <v>14011.602000000001</v>
      </c>
      <c r="R24" s="112">
        <f t="shared" si="9"/>
        <v>13767.264999999999</v>
      </c>
      <c r="S24" s="112">
        <f t="shared" si="9"/>
        <v>13735.683000000001</v>
      </c>
      <c r="T24" s="112">
        <f t="shared" si="9"/>
        <v>13710.099</v>
      </c>
      <c r="U24" s="112">
        <f t="shared" si="9"/>
        <v>13713.822</v>
      </c>
      <c r="V24" s="112">
        <f t="shared" si="9"/>
        <v>13703.335999999999</v>
      </c>
      <c r="W24" s="112">
        <f t="shared" si="15"/>
        <v>13708.128000000001</v>
      </c>
      <c r="X24" s="112">
        <f t="shared" si="10"/>
        <v>13755.869000000001</v>
      </c>
      <c r="Y24" s="112">
        <f t="shared" si="10"/>
        <v>13786.856</v>
      </c>
      <c r="Z24" s="112">
        <f t="shared" si="10"/>
        <v>13777.178</v>
      </c>
      <c r="AA24" s="112">
        <f t="shared" si="10"/>
        <v>13823.864</v>
      </c>
      <c r="AB24" s="112">
        <f t="shared" ca="1" si="5"/>
        <v>13837.758</v>
      </c>
      <c r="AC24" s="112">
        <f t="shared" ca="1" si="5"/>
        <v>13858.556</v>
      </c>
      <c r="AD24" s="112">
        <f t="shared" ca="1" si="5"/>
        <v>13855.869000000001</v>
      </c>
      <c r="AE24" s="112">
        <f t="shared" ca="1" si="5"/>
        <v>13852.592000000001</v>
      </c>
      <c r="AF24" s="112">
        <f t="shared" ca="1" si="5"/>
        <v>13799.15</v>
      </c>
      <c r="AG24" s="112">
        <f t="shared" ca="1" si="5"/>
        <v>13828.845000000001</v>
      </c>
      <c r="AH24" s="112">
        <f t="shared" ca="1" si="5"/>
        <v>13827.753000000001</v>
      </c>
      <c r="AI24" s="112">
        <f t="shared" ca="1" si="5"/>
        <v>13838.798000000001</v>
      </c>
      <c r="AJ24" s="112">
        <f t="shared" ca="1" si="5"/>
        <v>13816.166000000001</v>
      </c>
      <c r="AK24" s="112">
        <f t="shared" ca="1" si="5"/>
        <v>13820.109</v>
      </c>
      <c r="AL24" s="112">
        <f t="shared" ca="1" si="6"/>
        <v>13767.51</v>
      </c>
      <c r="AM24" s="112">
        <f t="shared" ca="1" si="6"/>
        <v>13709.192999999999</v>
      </c>
      <c r="AN24" s="112">
        <f t="shared" ca="1" si="6"/>
        <v>13717.335999999999</v>
      </c>
      <c r="AO24" s="112">
        <f t="shared" ca="1" si="6"/>
        <v>13842.722</v>
      </c>
      <c r="AP24" s="112">
        <f t="shared" ca="1" si="6"/>
        <v>13842.630999999999</v>
      </c>
      <c r="AQ24" s="112">
        <f t="shared" ca="1" si="6"/>
        <v>13809.64</v>
      </c>
      <c r="AR24" s="112">
        <f t="shared" ca="1" si="6"/>
        <v>13749.413</v>
      </c>
      <c r="AS24" s="112">
        <f t="shared" ca="1" si="6"/>
        <v>13689.768</v>
      </c>
      <c r="AT24" s="112">
        <f t="shared" ca="1" si="6"/>
        <v>13602.067999999999</v>
      </c>
      <c r="AU24" s="112">
        <f t="shared" ca="1" si="6"/>
        <v>12837.69</v>
      </c>
      <c r="AV24" s="114">
        <f t="shared" ca="1" si="6"/>
        <v>12853.349</v>
      </c>
      <c r="AW24" s="114">
        <f t="shared" ca="1" si="6"/>
        <v>12837.763000000001</v>
      </c>
      <c r="AX24" s="114">
        <f t="shared" ca="1" si="6"/>
        <v>12835.130999999999</v>
      </c>
      <c r="AY24" s="120">
        <f t="shared" ca="1" si="11"/>
        <v>-2.0502014252805773E-4</v>
      </c>
      <c r="AZ24" s="120">
        <f t="shared" ca="1" si="12"/>
        <v>-5.6383852808264148E-2</v>
      </c>
      <c r="BA24" s="82"/>
      <c r="BB24" s="116"/>
    </row>
    <row r="25" spans="1:54" s="102" customFormat="1" ht="18.75" x14ac:dyDescent="0.25">
      <c r="B25" s="102" t="s">
        <v>992</v>
      </c>
      <c r="C25" s="103" t="str">
        <f t="shared" si="7"/>
        <v>WP</v>
      </c>
      <c r="D25" s="103" t="str">
        <f t="shared" si="16"/>
        <v>WNA11</v>
      </c>
      <c r="E25" s="104" t="str">
        <f t="shared" si="8"/>
        <v>WPNA11</v>
      </c>
      <c r="F25" s="122" t="s">
        <v>2051</v>
      </c>
      <c r="G25" s="123" t="str">
        <f>IF(OR($C$8="2",$C$8="3",$C$8="4"),"x",IF(ISNA(VLOOKUP($C25,data_0206,G$12,FALSE)),"x",(VLOOKUP($C25,data_0206,G$12,FALSE))))</f>
        <v>x</v>
      </c>
      <c r="H25" s="123" t="str">
        <f>IF(OR($C$8="U"),"x",IF(ISNA(VLOOKUP($C25,data_0206,H$12,FALSE)),"x",(VLOOKUP($C25,data_0206,H$12,FALSE))))</f>
        <v>x</v>
      </c>
      <c r="I25" s="123" t="str">
        <f>IF(OR($C$8="U"),"x",IF(ISNA(VLOOKUP($C25,data_0206,I$12,FALSE)),"x",(VLOOKUP($C25,data_0206,I$12,FALSE))))</f>
        <v>x</v>
      </c>
      <c r="J25" s="123" t="str">
        <f>IF(OR($C$8="U"),"x",IF(ISNA(VLOOKUP($C25,data_0206,J$12,FALSE)),"x",(VLOOKUP($C25,data_0206,J$12,FALSE))))</f>
        <v>x</v>
      </c>
      <c r="K25" s="123" t="str">
        <f>IF(OR($C$8="C",$C$8="U"),"x",IF(ISNA(VLOOKUP($C25,data_0206,K$12,FALSE)),"x",(VLOOKUP($C25,data_0206,K$12,FALSE))))</f>
        <v>x</v>
      </c>
      <c r="L25" s="123">
        <f t="shared" si="13"/>
        <v>2513.2130000000002</v>
      </c>
      <c r="M25" s="123">
        <f t="shared" si="9"/>
        <v>1429.404</v>
      </c>
      <c r="N25" s="123">
        <f t="shared" si="9"/>
        <v>567.19100000000003</v>
      </c>
      <c r="O25" s="123">
        <f t="shared" si="9"/>
        <v>260.95600000000002</v>
      </c>
      <c r="P25" s="123">
        <f t="shared" si="9"/>
        <v>69.26100000000001</v>
      </c>
      <c r="Q25" s="123">
        <f t="shared" si="9"/>
        <v>68.947000000000003</v>
      </c>
      <c r="R25" s="123">
        <f t="shared" si="9"/>
        <v>40.548999999999999</v>
      </c>
      <c r="S25" s="123">
        <f t="shared" si="9"/>
        <v>273.67200000000003</v>
      </c>
      <c r="T25" s="123">
        <f t="shared" si="9"/>
        <v>191.673</v>
      </c>
      <c r="U25" s="123">
        <f t="shared" si="9"/>
        <v>1170.0030000000002</v>
      </c>
      <c r="V25" s="123">
        <f t="shared" si="9"/>
        <v>1133.1869999999999</v>
      </c>
      <c r="W25" s="123">
        <f t="shared" si="15"/>
        <v>1147.893</v>
      </c>
      <c r="X25" s="123">
        <f t="shared" si="10"/>
        <v>1150.7190000000001</v>
      </c>
      <c r="Y25" s="123">
        <f t="shared" si="10"/>
        <v>1153.557</v>
      </c>
      <c r="Z25" s="123">
        <f t="shared" si="10"/>
        <v>1135.2760000000001</v>
      </c>
      <c r="AA25" s="123">
        <f t="shared" si="10"/>
        <v>1137.951</v>
      </c>
      <c r="AB25" s="123">
        <f t="shared" ca="1" si="5"/>
        <v>1139.896</v>
      </c>
      <c r="AC25" s="123">
        <f t="shared" ca="1" si="5"/>
        <v>1109.54</v>
      </c>
      <c r="AD25" s="123">
        <f t="shared" ca="1" si="5"/>
        <v>1083.8590000000002</v>
      </c>
      <c r="AE25" s="123">
        <f t="shared" ca="1" si="5"/>
        <v>1085.7090000000001</v>
      </c>
      <c r="AF25" s="123">
        <f t="shared" ca="1" si="5"/>
        <v>1041</v>
      </c>
      <c r="AG25" s="123">
        <f t="shared" ca="1" si="5"/>
        <v>1036.46</v>
      </c>
      <c r="AH25" s="123">
        <f t="shared" ca="1" si="5"/>
        <v>1013.96</v>
      </c>
      <c r="AI25" s="123">
        <f t="shared" ca="1" si="5"/>
        <v>933.2650000000001</v>
      </c>
      <c r="AJ25" s="123">
        <f t="shared" ca="1" si="5"/>
        <v>903.31299999999999</v>
      </c>
      <c r="AK25" s="123">
        <f t="shared" ca="1" si="5"/>
        <v>854.03500000000008</v>
      </c>
      <c r="AL25" s="123">
        <f t="shared" ca="1" si="6"/>
        <v>788.31799999999998</v>
      </c>
      <c r="AM25" s="123">
        <f t="shared" ca="1" si="6"/>
        <v>770.83699999999999</v>
      </c>
      <c r="AN25" s="123">
        <f t="shared" ca="1" si="6"/>
        <v>756.59300000000007</v>
      </c>
      <c r="AO25" s="123">
        <f t="shared" ca="1" si="6"/>
        <v>739.77499999999998</v>
      </c>
      <c r="AP25" s="123">
        <f t="shared" ca="1" si="6"/>
        <v>696.91600000000005</v>
      </c>
      <c r="AQ25" s="123">
        <f t="shared" ca="1" si="6"/>
        <v>626.15</v>
      </c>
      <c r="AR25" s="123">
        <f t="shared" ca="1" si="6"/>
        <v>599.553</v>
      </c>
      <c r="AS25" s="123">
        <f t="shared" ca="1" si="6"/>
        <v>577.78099999999995</v>
      </c>
      <c r="AT25" s="123">
        <f t="shared" ca="1" si="6"/>
        <v>555.99800000000005</v>
      </c>
      <c r="AU25" s="123">
        <f t="shared" ca="1" si="6"/>
        <v>549.34500000000003</v>
      </c>
      <c r="AV25" s="124">
        <f t="shared" ca="1" si="6"/>
        <v>544.12199999999996</v>
      </c>
      <c r="AW25" s="124">
        <f t="shared" ca="1" si="6"/>
        <v>517.36</v>
      </c>
      <c r="AX25" s="124">
        <f t="shared" ca="1" si="6"/>
        <v>490.41699999999997</v>
      </c>
      <c r="AY25" s="125">
        <f t="shared" ca="1" si="11"/>
        <v>-5.207785681150464E-2</v>
      </c>
      <c r="AZ25" s="125">
        <f t="shared" ca="1" si="12"/>
        <v>-0.11795186313619846</v>
      </c>
      <c r="BA25" s="82"/>
      <c r="BB25" s="116"/>
    </row>
    <row r="26" spans="1:54" s="102" customFormat="1" ht="15" customHeight="1" x14ac:dyDescent="0.2">
      <c r="C26" s="103"/>
      <c r="D26" s="103"/>
      <c r="E26" s="104"/>
      <c r="F26" s="126"/>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6"/>
      <c r="AZ26" s="126"/>
      <c r="BA26" s="109"/>
    </row>
    <row r="27" spans="1:54" s="102" customFormat="1" ht="15.75" customHeight="1" x14ac:dyDescent="0.2">
      <c r="C27" s="103"/>
      <c r="D27" s="103"/>
      <c r="E27" s="104"/>
      <c r="F27" s="103" t="s">
        <v>12</v>
      </c>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6"/>
      <c r="AZ27" s="126"/>
      <c r="BA27" s="109"/>
    </row>
    <row r="28" spans="1:54" s="102" customFormat="1" ht="15.75" customHeight="1" x14ac:dyDescent="0.2">
      <c r="C28" s="103"/>
      <c r="D28" s="103"/>
      <c r="E28" s="104"/>
      <c r="F28" s="104" t="s">
        <v>2052</v>
      </c>
      <c r="G28" s="128"/>
      <c r="H28" s="128"/>
      <c r="I28" s="128"/>
      <c r="J28" s="128"/>
      <c r="K28" s="128"/>
      <c r="L28" s="128"/>
      <c r="M28" s="128"/>
      <c r="N28" s="128"/>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6"/>
      <c r="AZ28" s="126"/>
      <c r="BA28" s="109"/>
    </row>
    <row r="29" spans="1:54" s="102" customFormat="1" ht="15.75" customHeight="1" x14ac:dyDescent="0.2">
      <c r="C29" s="103"/>
      <c r="D29" s="103"/>
      <c r="E29" s="104"/>
      <c r="F29" s="129" t="s">
        <v>1457</v>
      </c>
      <c r="G29" s="128"/>
      <c r="H29" s="128"/>
      <c r="I29" s="128"/>
      <c r="J29" s="128"/>
      <c r="K29" s="128"/>
      <c r="L29" s="128"/>
      <c r="M29" s="128"/>
      <c r="N29" s="128"/>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6"/>
      <c r="AZ29" s="126"/>
      <c r="BA29" s="109"/>
    </row>
    <row r="30" spans="1:54" s="102" customFormat="1" ht="15.75" customHeight="1" x14ac:dyDescent="0.2">
      <c r="E30" s="104"/>
      <c r="F30" s="130"/>
      <c r="G30" s="131"/>
      <c r="H30" s="131"/>
      <c r="I30" s="131"/>
      <c r="J30" s="131"/>
      <c r="K30" s="131"/>
      <c r="L30" s="131"/>
      <c r="M30" s="131"/>
      <c r="N30" s="131"/>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BA30" s="109"/>
    </row>
    <row r="31" spans="1:54" s="102" customFormat="1" ht="15.75" customHeight="1" x14ac:dyDescent="0.2">
      <c r="C31" s="103"/>
      <c r="D31" s="103"/>
      <c r="E31" s="104"/>
      <c r="F31" s="132" t="s">
        <v>618</v>
      </c>
      <c r="G31" s="133"/>
      <c r="H31" s="133"/>
      <c r="I31" s="133"/>
      <c r="J31" s="133"/>
      <c r="K31" s="133"/>
      <c r="L31" s="133"/>
      <c r="M31" s="133"/>
      <c r="N31" s="133"/>
      <c r="O31" s="105"/>
      <c r="P31" s="105"/>
      <c r="Q31" s="105"/>
      <c r="R31" s="105"/>
      <c r="S31" s="105"/>
      <c r="T31" s="105"/>
      <c r="U31" s="105"/>
      <c r="V31" s="105"/>
      <c r="W31" s="105"/>
      <c r="X31" s="105"/>
      <c r="Y31" s="105"/>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BA31" s="109"/>
    </row>
    <row r="32" spans="1:54" s="102" customFormat="1" ht="15.75" customHeight="1" x14ac:dyDescent="0.25">
      <c r="C32" s="103"/>
      <c r="D32" s="103"/>
      <c r="E32" s="104"/>
      <c r="F32" s="129" t="s">
        <v>2053</v>
      </c>
      <c r="G32" s="129"/>
      <c r="H32" s="129"/>
      <c r="I32" s="129"/>
      <c r="J32" s="129"/>
      <c r="K32" s="129"/>
      <c r="L32" s="129"/>
      <c r="M32" s="129"/>
      <c r="N32" s="131"/>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BA32" s="109"/>
    </row>
    <row r="33" spans="1:53" s="102" customFormat="1" ht="15.75" customHeight="1" x14ac:dyDescent="0.2">
      <c r="C33" s="103"/>
      <c r="D33" s="103"/>
      <c r="E33" s="104"/>
      <c r="F33" s="103" t="s">
        <v>2073</v>
      </c>
      <c r="G33" s="129"/>
      <c r="H33" s="129"/>
      <c r="I33" s="129"/>
      <c r="J33" s="129"/>
      <c r="K33" s="129"/>
      <c r="L33" s="129"/>
      <c r="M33" s="129"/>
      <c r="N33" s="131"/>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BA33" s="109"/>
    </row>
    <row r="34" spans="1:53" s="102" customFormat="1" ht="15.75" customHeight="1" x14ac:dyDescent="0.25">
      <c r="C34" s="103"/>
      <c r="D34" s="103"/>
      <c r="E34" s="104"/>
      <c r="F34" s="83" t="s">
        <v>2070</v>
      </c>
      <c r="G34" s="134"/>
      <c r="H34" s="134"/>
      <c r="I34" s="134"/>
      <c r="J34" s="134"/>
      <c r="K34" s="135"/>
      <c r="L34" s="129"/>
      <c r="M34" s="129"/>
      <c r="N34" s="131"/>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BA34" s="109"/>
    </row>
    <row r="35" spans="1:53" s="102" customFormat="1" ht="15.75" customHeight="1" x14ac:dyDescent="0.2">
      <c r="C35" s="103"/>
      <c r="D35" s="103"/>
      <c r="E35" s="104"/>
      <c r="F35" s="155" t="s">
        <v>2074</v>
      </c>
      <c r="G35" s="134"/>
      <c r="H35" s="134"/>
      <c r="I35" s="134"/>
      <c r="J35" s="134"/>
      <c r="K35" s="135"/>
      <c r="L35" s="129"/>
      <c r="M35" s="129"/>
      <c r="N35" s="131"/>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BA35" s="109"/>
    </row>
    <row r="36" spans="1:53" s="102" customFormat="1" ht="15.75" customHeight="1" x14ac:dyDescent="0.2">
      <c r="C36" s="103"/>
      <c r="D36" s="103"/>
      <c r="E36" s="104"/>
      <c r="F36" s="155" t="s">
        <v>2075</v>
      </c>
      <c r="G36" s="134"/>
      <c r="H36" s="134"/>
      <c r="I36" s="134"/>
      <c r="J36" s="134"/>
      <c r="K36" s="135"/>
      <c r="L36" s="129"/>
      <c r="M36" s="129"/>
      <c r="N36" s="131"/>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BA36" s="109"/>
    </row>
    <row r="37" spans="1:53" s="102" customFormat="1" ht="15.75" customHeight="1" x14ac:dyDescent="0.25">
      <c r="C37" s="103"/>
      <c r="D37" s="103"/>
      <c r="E37" s="104"/>
      <c r="F37" s="83" t="s">
        <v>2054</v>
      </c>
      <c r="G37" s="134"/>
      <c r="H37" s="134"/>
      <c r="I37" s="134"/>
      <c r="J37" s="134"/>
      <c r="K37" s="135"/>
      <c r="L37" s="129"/>
      <c r="M37" s="129"/>
      <c r="N37" s="131"/>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BA37" s="109"/>
    </row>
    <row r="38" spans="1:53" s="102" customFormat="1" ht="15.75" customHeight="1" x14ac:dyDescent="0.2">
      <c r="C38" s="103"/>
      <c r="D38" s="103"/>
      <c r="E38" s="104"/>
      <c r="F38" s="136" t="s">
        <v>2076</v>
      </c>
      <c r="G38" s="134"/>
      <c r="H38" s="134"/>
      <c r="I38" s="134"/>
      <c r="J38" s="134"/>
      <c r="K38" s="135"/>
      <c r="L38" s="129"/>
      <c r="M38" s="129"/>
      <c r="N38" s="131"/>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BA38" s="109"/>
    </row>
    <row r="39" spans="1:53" s="102" customFormat="1" ht="15.75" customHeight="1" x14ac:dyDescent="0.2">
      <c r="C39" s="103"/>
      <c r="D39" s="103"/>
      <c r="E39" s="104"/>
      <c r="F39" s="136" t="s">
        <v>2077</v>
      </c>
      <c r="G39" s="134"/>
      <c r="H39" s="134"/>
      <c r="I39" s="134"/>
      <c r="J39" s="134"/>
      <c r="K39" s="135"/>
      <c r="L39" s="129"/>
      <c r="M39" s="129"/>
      <c r="N39" s="131"/>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BA39" s="109"/>
    </row>
    <row r="40" spans="1:53" s="102" customFormat="1" ht="15.75" customHeight="1" x14ac:dyDescent="0.25">
      <c r="C40" s="103"/>
      <c r="D40" s="103"/>
      <c r="E40" s="104"/>
      <c r="F40" s="84" t="s">
        <v>2055</v>
      </c>
      <c r="G40" s="129"/>
      <c r="H40" s="129"/>
      <c r="I40" s="129"/>
      <c r="J40" s="129"/>
      <c r="K40" s="129"/>
      <c r="L40" s="129"/>
      <c r="M40" s="129"/>
      <c r="N40" s="131"/>
      <c r="O40" s="129"/>
      <c r="Q40" s="129"/>
      <c r="R40" s="129"/>
      <c r="S40" s="129"/>
      <c r="T40" s="129"/>
      <c r="U40" s="129"/>
      <c r="V40" s="129"/>
      <c r="W40" s="129"/>
      <c r="X40" s="129"/>
      <c r="Y40" s="129"/>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9"/>
      <c r="AZ40" s="129"/>
      <c r="BA40" s="109"/>
    </row>
    <row r="41" spans="1:53" s="117" customFormat="1" ht="15.75" customHeight="1" x14ac:dyDescent="0.25">
      <c r="C41" s="104"/>
      <c r="D41" s="104"/>
      <c r="E41" s="104"/>
      <c r="F41" s="85" t="s">
        <v>2056</v>
      </c>
      <c r="G41" s="137"/>
      <c r="H41" s="137"/>
      <c r="I41" s="137"/>
      <c r="J41" s="137"/>
      <c r="K41" s="137"/>
      <c r="L41" s="137"/>
      <c r="M41" s="137"/>
      <c r="N41" s="137"/>
      <c r="O41" s="138"/>
      <c r="P41" s="138"/>
      <c r="Q41" s="138"/>
      <c r="R41" s="138"/>
      <c r="S41" s="138"/>
      <c r="T41" s="138"/>
      <c r="U41" s="138"/>
      <c r="V41" s="138"/>
      <c r="W41" s="138"/>
      <c r="X41" s="138"/>
      <c r="Y41" s="138"/>
      <c r="Z41" s="138"/>
      <c r="AA41" s="138"/>
      <c r="AB41" s="138"/>
      <c r="AC41" s="138"/>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38"/>
      <c r="BA41" s="139"/>
    </row>
    <row r="42" spans="1:53" s="117" customFormat="1" ht="15.75" customHeight="1" x14ac:dyDescent="0.25">
      <c r="C42" s="104"/>
      <c r="D42" s="104"/>
      <c r="E42" s="104"/>
      <c r="F42" s="140" t="s">
        <v>2057</v>
      </c>
      <c r="G42" s="137"/>
      <c r="H42" s="137"/>
      <c r="I42" s="137"/>
      <c r="J42" s="137"/>
      <c r="K42" s="137"/>
      <c r="L42" s="137"/>
      <c r="M42" s="137"/>
      <c r="N42" s="137"/>
      <c r="O42" s="138"/>
      <c r="P42" s="138"/>
      <c r="Q42" s="138"/>
      <c r="R42" s="138"/>
      <c r="S42" s="138"/>
      <c r="T42" s="138"/>
      <c r="U42" s="138"/>
      <c r="V42" s="138"/>
      <c r="W42" s="138"/>
      <c r="X42" s="138"/>
      <c r="Y42" s="138"/>
      <c r="Z42" s="138"/>
      <c r="AA42" s="138"/>
      <c r="AB42" s="138"/>
      <c r="AC42" s="138"/>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38"/>
      <c r="BA42" s="139"/>
    </row>
    <row r="43" spans="1:53" s="102" customFormat="1" ht="15.75" customHeight="1" x14ac:dyDescent="0.25">
      <c r="C43" s="103"/>
      <c r="D43" s="103"/>
      <c r="E43" s="104"/>
      <c r="F43" s="84" t="s">
        <v>2058</v>
      </c>
      <c r="G43" s="129"/>
      <c r="H43" s="129"/>
      <c r="I43" s="129"/>
      <c r="J43" s="129"/>
      <c r="K43" s="129"/>
      <c r="L43" s="129"/>
      <c r="M43" s="129"/>
      <c r="N43" s="131"/>
      <c r="O43" s="129"/>
      <c r="P43" s="129"/>
      <c r="Q43" s="129"/>
      <c r="R43" s="129"/>
      <c r="S43" s="129"/>
      <c r="T43" s="129"/>
      <c r="U43" s="129"/>
      <c r="V43" s="129"/>
      <c r="W43" s="129"/>
      <c r="X43" s="129"/>
      <c r="Y43" s="129"/>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9"/>
      <c r="AZ43" s="129"/>
      <c r="BA43" s="109"/>
    </row>
    <row r="44" spans="1:53" s="129" customFormat="1" ht="15.75" customHeight="1" x14ac:dyDescent="0.25">
      <c r="C44" s="103"/>
      <c r="D44" s="103"/>
      <c r="E44" s="104"/>
      <c r="F44" s="86" t="s">
        <v>2059</v>
      </c>
      <c r="N44" s="131"/>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BA44" s="141"/>
    </row>
    <row r="45" spans="1:53" s="102" customFormat="1" ht="15.75" customHeight="1" x14ac:dyDescent="0.25">
      <c r="C45" s="103"/>
      <c r="D45" s="103"/>
      <c r="E45" s="104"/>
      <c r="F45" s="87" t="s">
        <v>2060</v>
      </c>
      <c r="G45" s="87"/>
      <c r="H45" s="87"/>
      <c r="I45" s="87"/>
      <c r="J45" s="87"/>
      <c r="K45" s="87"/>
      <c r="L45" s="87"/>
      <c r="M45" s="87"/>
      <c r="N45" s="88"/>
      <c r="O45" s="89"/>
      <c r="P45" s="89"/>
      <c r="Q45" s="89"/>
      <c r="R45" s="89"/>
      <c r="S45" s="89"/>
      <c r="T45" s="89"/>
      <c r="U45" s="89"/>
      <c r="V45" s="89"/>
      <c r="W45" s="89"/>
      <c r="X45" s="89"/>
      <c r="Y45" s="89"/>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89"/>
      <c r="AZ45" s="89"/>
      <c r="BA45" s="109"/>
    </row>
    <row r="46" spans="1:53" s="102" customFormat="1" ht="15.75" customHeight="1" x14ac:dyDescent="0.25">
      <c r="C46" s="103"/>
      <c r="D46" s="103"/>
      <c r="E46" s="104"/>
      <c r="F46" s="87" t="s">
        <v>2061</v>
      </c>
      <c r="G46" s="129"/>
      <c r="H46" s="129"/>
      <c r="I46" s="129"/>
      <c r="J46" s="129"/>
      <c r="K46" s="129"/>
      <c r="L46" s="129"/>
      <c r="M46" s="129"/>
      <c r="N46" s="131"/>
      <c r="O46" s="129"/>
      <c r="P46" s="129"/>
      <c r="Q46" s="129"/>
      <c r="R46" s="129"/>
      <c r="S46" s="129"/>
      <c r="T46" s="129"/>
      <c r="U46" s="129"/>
      <c r="V46" s="129"/>
      <c r="W46" s="129"/>
      <c r="X46" s="129"/>
      <c r="Y46" s="129"/>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9"/>
      <c r="AZ46" s="129"/>
      <c r="BA46" s="109"/>
    </row>
    <row r="47" spans="1:53" s="102" customFormat="1" ht="15.75" customHeight="1" x14ac:dyDescent="0.25">
      <c r="A47" s="90"/>
      <c r="B47" s="129"/>
      <c r="C47" s="129"/>
      <c r="D47" s="129"/>
      <c r="E47" s="129"/>
      <c r="F47" s="86" t="s">
        <v>2062</v>
      </c>
      <c r="G47" s="129"/>
      <c r="H47" s="129"/>
      <c r="I47" s="129"/>
      <c r="J47" s="129"/>
      <c r="K47" s="129"/>
      <c r="L47" s="129"/>
      <c r="M47" s="129"/>
      <c r="N47" s="131"/>
      <c r="O47" s="129"/>
      <c r="P47" s="129"/>
      <c r="Q47" s="129"/>
      <c r="R47" s="129"/>
      <c r="S47" s="129"/>
      <c r="T47" s="129"/>
      <c r="U47" s="129"/>
      <c r="V47" s="129"/>
      <c r="W47" s="129"/>
      <c r="X47" s="129"/>
      <c r="Y47" s="129"/>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9"/>
      <c r="AZ47" s="129"/>
      <c r="BA47" s="109"/>
    </row>
    <row r="48" spans="1:53" s="118" customFormat="1" ht="15.75" customHeight="1" x14ac:dyDescent="0.25">
      <c r="F48" s="86" t="s">
        <v>2063</v>
      </c>
      <c r="G48" s="130"/>
      <c r="H48" s="130"/>
      <c r="I48" s="130"/>
      <c r="J48" s="130"/>
      <c r="K48" s="130"/>
      <c r="L48" s="130"/>
      <c r="M48" s="130"/>
      <c r="N48" s="130"/>
      <c r="AD48" s="127"/>
      <c r="AE48" s="127"/>
      <c r="AF48" s="127"/>
      <c r="AG48" s="127"/>
      <c r="AH48" s="127"/>
      <c r="AI48" s="127"/>
      <c r="AJ48" s="127"/>
      <c r="AK48" s="127"/>
      <c r="AL48" s="127"/>
      <c r="AM48" s="127"/>
      <c r="AN48" s="127"/>
      <c r="AO48" s="127"/>
      <c r="AP48" s="127"/>
      <c r="AQ48" s="127"/>
      <c r="AR48" s="127"/>
      <c r="AS48" s="127"/>
      <c r="AT48" s="127"/>
      <c r="AU48" s="127"/>
      <c r="AV48" s="127"/>
      <c r="AW48" s="127"/>
      <c r="AX48" s="127"/>
      <c r="BA48" s="142"/>
    </row>
    <row r="49" spans="3:53" s="117" customFormat="1" ht="15.75" customHeight="1" x14ac:dyDescent="0.2">
      <c r="C49" s="104"/>
      <c r="D49" s="104"/>
      <c r="E49" s="104"/>
      <c r="F49" s="129" t="s">
        <v>2072</v>
      </c>
      <c r="G49" s="137"/>
      <c r="H49" s="137"/>
      <c r="I49" s="137"/>
      <c r="J49" s="137"/>
      <c r="K49" s="137"/>
      <c r="L49" s="137"/>
      <c r="M49" s="137"/>
      <c r="N49" s="137"/>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BA49" s="139"/>
    </row>
    <row r="50" spans="3:53" s="102" customFormat="1" ht="15.75" customHeight="1" x14ac:dyDescent="0.25">
      <c r="C50" s="103"/>
      <c r="D50" s="103"/>
      <c r="E50" s="104"/>
      <c r="F50" s="143" t="s">
        <v>2064</v>
      </c>
      <c r="G50" s="131"/>
      <c r="H50" s="131"/>
      <c r="I50" s="131"/>
      <c r="J50" s="131"/>
      <c r="K50" s="131"/>
      <c r="L50" s="131"/>
      <c r="M50" s="131"/>
      <c r="N50" s="133"/>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BA50" s="109"/>
    </row>
    <row r="51" spans="3:53" s="102" customFormat="1" ht="15.75" customHeight="1" x14ac:dyDescent="0.2">
      <c r="C51" s="103"/>
      <c r="D51" s="103"/>
      <c r="E51" s="104"/>
      <c r="F51" s="129" t="s">
        <v>2078</v>
      </c>
      <c r="G51" s="133"/>
      <c r="H51" s="133"/>
      <c r="I51" s="133"/>
      <c r="J51" s="133"/>
      <c r="K51" s="133"/>
      <c r="L51" s="133"/>
      <c r="M51" s="133"/>
      <c r="N51" s="133"/>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BA51" s="109"/>
    </row>
    <row r="52" spans="3:53" s="102" customFormat="1" ht="15.75" customHeight="1" x14ac:dyDescent="0.25">
      <c r="C52" s="103"/>
      <c r="D52" s="103"/>
      <c r="E52" s="104"/>
      <c r="F52" s="129" t="s">
        <v>2065</v>
      </c>
      <c r="G52" s="133"/>
      <c r="H52" s="133"/>
      <c r="I52" s="133"/>
      <c r="J52" s="133"/>
      <c r="K52" s="133"/>
      <c r="L52" s="133"/>
      <c r="M52" s="133"/>
      <c r="N52" s="133"/>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BA52" s="109"/>
    </row>
    <row r="53" spans="3:53" ht="15.75" customHeight="1" x14ac:dyDescent="0.25">
      <c r="F53" s="144" t="s">
        <v>2066</v>
      </c>
    </row>
    <row r="54" spans="3:53" ht="15.75" customHeight="1" x14ac:dyDescent="0.2">
      <c r="F54" s="144" t="s">
        <v>2079</v>
      </c>
    </row>
    <row r="55" spans="3:53" ht="15.75" customHeight="1" x14ac:dyDescent="0.2">
      <c r="F55" s="145" t="s">
        <v>2080</v>
      </c>
    </row>
    <row r="56" spans="3:53" ht="15.75" customHeight="1" x14ac:dyDescent="0.25">
      <c r="F56" s="146" t="s">
        <v>2067</v>
      </c>
    </row>
    <row r="57" spans="3:53" ht="15.75" customHeight="1" x14ac:dyDescent="0.2">
      <c r="F57" s="147" t="s">
        <v>2081</v>
      </c>
      <c r="G57" s="147"/>
      <c r="H57" s="147"/>
      <c r="I57" s="147"/>
      <c r="J57" s="147"/>
      <c r="K57" s="147"/>
      <c r="L57" s="147"/>
      <c r="M57" s="147"/>
      <c r="N57" s="147"/>
    </row>
    <row r="58" spans="3:53" ht="15.75" customHeight="1" x14ac:dyDescent="0.2">
      <c r="F58" s="148" t="s">
        <v>2082</v>
      </c>
    </row>
    <row r="59" spans="3:53" ht="15.75" customHeight="1" x14ac:dyDescent="0.2">
      <c r="F59" s="149" t="s">
        <v>2083</v>
      </c>
    </row>
    <row r="60" spans="3:53" ht="15.75" customHeight="1" x14ac:dyDescent="0.25">
      <c r="F60" s="91" t="s">
        <v>2068</v>
      </c>
    </row>
  </sheetData>
  <sheetProtection formatColumns="0" formatRows="0"/>
  <phoneticPr fontId="0" type="noConversion"/>
  <hyperlinks>
    <hyperlink ref="F59" r:id="rId1" display="       Detailed changes to the data can be found on our website. Please note, ISD, NES and NHS Boards will continue to work together to quality assure local and national DiT data. "/>
    <hyperlink ref="F57" r:id="rId2" display="       Key changes to the underlying medical data is (i) the inclusion of a new data source (Turas People) for DiT and (ii) the inclusion of Locum Appointment in Training and Locum Appointment in Service grades for the first time."/>
  </hyperlinks>
  <pageMargins left="0.39370078740157483" right="0.39370078740157483" top="0.39370078740157483" bottom="0.39370078740157483" header="0.51181102362204722" footer="0.51181102362204722"/>
  <pageSetup paperSize="9" scale="59" fitToWidth="0" orientation="landscape" r:id="rId3"/>
  <headerFooter alignWithMargins="0"/>
  <ignoredErrors>
    <ignoredError sqref="G16:L16"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2292" r:id="rId6" name="Drop Down 4">
              <controlPr defaultSize="0" autoLine="0" autoPict="0">
                <anchor moveWithCells="1">
                  <from>
                    <xdr:col>5</xdr:col>
                    <xdr:colOff>57150</xdr:colOff>
                    <xdr:row>4</xdr:row>
                    <xdr:rowOff>47625</xdr:rowOff>
                  </from>
                  <to>
                    <xdr:col>5</xdr:col>
                    <xdr:colOff>2933700</xdr:colOff>
                    <xdr:row>5</xdr:row>
                    <xdr:rowOff>171450</xdr:rowOff>
                  </to>
                </anchor>
              </controlPr>
            </control>
          </mc:Choice>
        </mc:AlternateContent>
        <mc:AlternateContent xmlns:mc="http://schemas.openxmlformats.org/markup-compatibility/2006">
          <mc:Choice Requires="x14">
            <control shapeId="12293" r:id="rId7" name="Drop Down 5">
              <controlPr defaultSize="0" autoLine="0" autoPict="0">
                <anchor moveWithCells="1">
                  <from>
                    <xdr:col>5</xdr:col>
                    <xdr:colOff>57150</xdr:colOff>
                    <xdr:row>6</xdr:row>
                    <xdr:rowOff>76200</xdr:rowOff>
                  </from>
                  <to>
                    <xdr:col>5</xdr:col>
                    <xdr:colOff>2933700</xdr:colOff>
                    <xdr:row>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V847"/>
  <sheetViews>
    <sheetView zoomScaleNormal="100" workbookViewId="0"/>
  </sheetViews>
  <sheetFormatPr defaultRowHeight="11.25" x14ac:dyDescent="0.2"/>
  <cols>
    <col min="1" max="1" width="10" style="23" bestFit="1" customWidth="1"/>
    <col min="2" max="2" width="11.1640625" style="23" bestFit="1" customWidth="1"/>
    <col min="3" max="3" width="10.1640625" style="23" bestFit="1" customWidth="1"/>
    <col min="4" max="6" width="11.1640625" style="23" bestFit="1" customWidth="1"/>
    <col min="7" max="7" width="2.1640625" style="23" customWidth="1"/>
    <col min="8" max="8" width="10.33203125" style="19" bestFit="1" customWidth="1"/>
    <col min="9" max="19" width="11.1640625" style="19" bestFit="1" customWidth="1"/>
    <col min="20" max="20" width="6.6640625" style="19" bestFit="1" customWidth="1"/>
    <col min="21" max="21" width="10.33203125" style="19" bestFit="1" customWidth="1"/>
    <col min="22" max="22" width="11.1640625" style="19" bestFit="1" customWidth="1"/>
    <col min="23" max="16384" width="9.33203125" style="23"/>
  </cols>
  <sheetData>
    <row r="1" spans="1:22" x14ac:dyDescent="0.2">
      <c r="B1" s="33">
        <v>37500</v>
      </c>
      <c r="C1" s="33">
        <v>37865</v>
      </c>
      <c r="D1" s="33">
        <v>38231</v>
      </c>
      <c r="E1" s="33">
        <v>38596</v>
      </c>
      <c r="F1" s="33">
        <v>38961</v>
      </c>
      <c r="H1" s="24"/>
      <c r="I1" s="25">
        <v>39355</v>
      </c>
      <c r="J1" s="25">
        <v>39721</v>
      </c>
      <c r="K1" s="25">
        <v>40086</v>
      </c>
      <c r="L1" s="25">
        <v>40451</v>
      </c>
      <c r="M1" s="25">
        <v>40633</v>
      </c>
      <c r="N1" s="25">
        <v>40724</v>
      </c>
      <c r="O1" s="25">
        <v>40816</v>
      </c>
      <c r="P1" s="25">
        <v>40908</v>
      </c>
      <c r="Q1" s="25">
        <v>40999</v>
      </c>
      <c r="R1" s="25">
        <v>41090</v>
      </c>
      <c r="S1" s="25">
        <v>41182</v>
      </c>
      <c r="T1" s="25"/>
      <c r="U1" s="31"/>
      <c r="V1" s="25">
        <v>41274</v>
      </c>
    </row>
    <row r="2" spans="1:22" x14ac:dyDescent="0.2">
      <c r="A2" s="23" t="s">
        <v>307</v>
      </c>
      <c r="B2" s="23">
        <v>135479</v>
      </c>
      <c r="C2" s="23">
        <v>140201</v>
      </c>
      <c r="D2" s="23">
        <v>142351</v>
      </c>
      <c r="E2" s="23">
        <v>145961</v>
      </c>
      <c r="F2" s="23">
        <v>149952</v>
      </c>
      <c r="H2" s="26" t="s">
        <v>620</v>
      </c>
      <c r="I2" s="27"/>
      <c r="J2" s="27"/>
      <c r="K2" s="27"/>
      <c r="L2" s="27">
        <v>1</v>
      </c>
      <c r="M2" s="27">
        <v>1</v>
      </c>
      <c r="N2" s="27">
        <v>1</v>
      </c>
      <c r="O2" s="27">
        <v>1</v>
      </c>
      <c r="P2" s="27">
        <v>1</v>
      </c>
      <c r="Q2" s="27">
        <v>1</v>
      </c>
      <c r="R2" s="27"/>
      <c r="S2" s="27"/>
      <c r="T2" s="27"/>
      <c r="U2" s="32" t="s">
        <v>621</v>
      </c>
      <c r="V2" s="27">
        <v>567</v>
      </c>
    </row>
    <row r="3" spans="1:22" x14ac:dyDescent="0.2">
      <c r="A3" s="23" t="s">
        <v>306</v>
      </c>
      <c r="B3" s="23">
        <v>113626.42600000001</v>
      </c>
      <c r="C3" s="23">
        <v>117895.13</v>
      </c>
      <c r="D3" s="23">
        <v>119945.63400000001</v>
      </c>
      <c r="E3" s="23">
        <v>123263.583</v>
      </c>
      <c r="F3" s="23">
        <v>127061.851</v>
      </c>
      <c r="H3" s="26" t="s">
        <v>621</v>
      </c>
      <c r="I3" s="27">
        <v>563</v>
      </c>
      <c r="J3" s="27">
        <v>480</v>
      </c>
      <c r="K3" s="27">
        <v>546</v>
      </c>
      <c r="L3" s="27">
        <v>584</v>
      </c>
      <c r="M3" s="27">
        <v>575</v>
      </c>
      <c r="N3" s="27">
        <v>581</v>
      </c>
      <c r="O3" s="27">
        <v>575</v>
      </c>
      <c r="P3" s="27">
        <v>583</v>
      </c>
      <c r="Q3" s="27">
        <v>568</v>
      </c>
      <c r="R3" s="27">
        <v>571</v>
      </c>
      <c r="S3" s="27">
        <v>573</v>
      </c>
      <c r="T3" s="27"/>
      <c r="U3" s="32" t="s">
        <v>622</v>
      </c>
      <c r="V3" s="27">
        <v>1</v>
      </c>
    </row>
    <row r="4" spans="1:22" x14ac:dyDescent="0.2">
      <c r="A4" s="23" t="s">
        <v>735</v>
      </c>
      <c r="B4" s="23">
        <v>29632</v>
      </c>
      <c r="C4" s="23">
        <v>30300</v>
      </c>
      <c r="D4" s="23">
        <v>30749</v>
      </c>
      <c r="E4" s="23">
        <v>31638</v>
      </c>
      <c r="F4" s="23">
        <v>32808</v>
      </c>
      <c r="H4" s="26" t="s">
        <v>622</v>
      </c>
      <c r="I4" s="27">
        <v>21</v>
      </c>
      <c r="J4" s="27">
        <v>1</v>
      </c>
      <c r="K4" s="27"/>
      <c r="L4" s="27"/>
      <c r="M4" s="27"/>
      <c r="N4" s="27"/>
      <c r="O4" s="27"/>
      <c r="P4" s="27">
        <v>1</v>
      </c>
      <c r="Q4" s="27">
        <v>2</v>
      </c>
      <c r="R4" s="27">
        <v>2</v>
      </c>
      <c r="S4" s="27">
        <v>1</v>
      </c>
      <c r="T4" s="27"/>
      <c r="U4" s="32" t="s">
        <v>623</v>
      </c>
      <c r="V4" s="27">
        <v>31</v>
      </c>
    </row>
    <row r="5" spans="1:22" x14ac:dyDescent="0.2">
      <c r="A5" s="23" t="s">
        <v>736</v>
      </c>
      <c r="B5" s="23">
        <v>32343</v>
      </c>
      <c r="C5" s="23">
        <v>32990</v>
      </c>
      <c r="D5" s="23">
        <v>33596</v>
      </c>
      <c r="E5" s="23">
        <v>34488</v>
      </c>
      <c r="F5" s="23">
        <v>36776</v>
      </c>
      <c r="H5" s="26" t="s">
        <v>623</v>
      </c>
      <c r="I5" s="27">
        <v>8</v>
      </c>
      <c r="J5" s="27">
        <v>18</v>
      </c>
      <c r="K5" s="27">
        <v>31</v>
      </c>
      <c r="L5" s="27">
        <v>32</v>
      </c>
      <c r="M5" s="27">
        <v>34</v>
      </c>
      <c r="N5" s="27">
        <v>33</v>
      </c>
      <c r="O5" s="27">
        <v>35</v>
      </c>
      <c r="P5" s="27">
        <v>35</v>
      </c>
      <c r="Q5" s="27">
        <v>35</v>
      </c>
      <c r="R5" s="27">
        <v>35</v>
      </c>
      <c r="S5" s="27">
        <v>32</v>
      </c>
      <c r="T5" s="27"/>
      <c r="U5" s="32" t="s">
        <v>625</v>
      </c>
      <c r="V5" s="27">
        <v>45</v>
      </c>
    </row>
    <row r="6" spans="1:22" x14ac:dyDescent="0.2">
      <c r="A6" s="23" t="s">
        <v>737</v>
      </c>
      <c r="B6" s="23">
        <v>7877</v>
      </c>
      <c r="C6" s="23">
        <v>8840</v>
      </c>
      <c r="D6" s="23">
        <v>9342</v>
      </c>
      <c r="E6" s="23">
        <v>10182</v>
      </c>
      <c r="F6" s="23">
        <v>10876</v>
      </c>
      <c r="H6" s="26" t="s">
        <v>624</v>
      </c>
      <c r="I6" s="27">
        <v>13</v>
      </c>
      <c r="J6" s="27">
        <v>1</v>
      </c>
      <c r="K6" s="27">
        <v>2</v>
      </c>
      <c r="L6" s="27">
        <v>1</v>
      </c>
      <c r="M6" s="27">
        <v>3</v>
      </c>
      <c r="N6" s="27">
        <v>3</v>
      </c>
      <c r="O6" s="27">
        <v>5</v>
      </c>
      <c r="P6" s="27">
        <v>6</v>
      </c>
      <c r="Q6" s="27"/>
      <c r="R6" s="27"/>
      <c r="S6" s="27"/>
      <c r="T6" s="27"/>
      <c r="U6" s="32" t="s">
        <v>626</v>
      </c>
      <c r="V6" s="27">
        <v>2</v>
      </c>
    </row>
    <row r="7" spans="1:22" x14ac:dyDescent="0.2">
      <c r="A7" s="23" t="s">
        <v>738</v>
      </c>
      <c r="B7" s="23">
        <v>65712</v>
      </c>
      <c r="C7" s="23">
        <v>68169</v>
      </c>
      <c r="D7" s="23">
        <v>68785</v>
      </c>
      <c r="E7" s="23">
        <v>69816</v>
      </c>
      <c r="F7" s="23">
        <v>69684</v>
      </c>
      <c r="H7" s="26" t="s">
        <v>1135</v>
      </c>
      <c r="I7" s="27"/>
      <c r="J7" s="27"/>
      <c r="K7" s="27"/>
      <c r="L7" s="27"/>
      <c r="M7" s="27"/>
      <c r="N7" s="27"/>
      <c r="O7" s="27">
        <v>4</v>
      </c>
      <c r="P7" s="27"/>
      <c r="Q7" s="27"/>
      <c r="R7" s="27"/>
      <c r="S7" s="27"/>
      <c r="T7" s="27"/>
      <c r="U7" s="32" t="s">
        <v>627</v>
      </c>
      <c r="V7" s="27">
        <v>264</v>
      </c>
    </row>
    <row r="8" spans="1:22" x14ac:dyDescent="0.2">
      <c r="A8" s="23" t="s">
        <v>979</v>
      </c>
      <c r="B8" s="23">
        <v>24493.030999999999</v>
      </c>
      <c r="C8" s="23">
        <v>25141.356</v>
      </c>
      <c r="D8" s="23">
        <v>25540.807000000001</v>
      </c>
      <c r="E8" s="23">
        <v>26356.849000000002</v>
      </c>
      <c r="F8" s="23">
        <v>27413.129000000001</v>
      </c>
      <c r="H8" s="26" t="s">
        <v>625</v>
      </c>
      <c r="I8" s="27">
        <v>10</v>
      </c>
      <c r="J8" s="27">
        <v>12</v>
      </c>
      <c r="K8" s="27">
        <v>12</v>
      </c>
      <c r="L8" s="27">
        <v>35</v>
      </c>
      <c r="M8" s="27">
        <v>34</v>
      </c>
      <c r="N8" s="27">
        <v>32</v>
      </c>
      <c r="O8" s="27">
        <v>39</v>
      </c>
      <c r="P8" s="27">
        <v>37</v>
      </c>
      <c r="Q8" s="27">
        <v>40</v>
      </c>
      <c r="R8" s="27">
        <v>41</v>
      </c>
      <c r="S8" s="27">
        <v>43</v>
      </c>
      <c r="T8" s="27"/>
      <c r="U8" s="32" t="s">
        <v>587</v>
      </c>
      <c r="V8" s="27">
        <v>1</v>
      </c>
    </row>
    <row r="9" spans="1:22" x14ac:dyDescent="0.2">
      <c r="A9" s="23" t="s">
        <v>303</v>
      </c>
      <c r="B9" s="23">
        <v>26779.699000000001</v>
      </c>
      <c r="C9" s="23">
        <v>27357.871999999999</v>
      </c>
      <c r="D9" s="23">
        <v>27934.491000000002</v>
      </c>
      <c r="E9" s="23">
        <v>28695.906999999999</v>
      </c>
      <c r="F9" s="23">
        <v>30615.184000000001</v>
      </c>
      <c r="H9" s="26" t="s">
        <v>626</v>
      </c>
      <c r="I9" s="27">
        <v>7</v>
      </c>
      <c r="J9" s="27">
        <v>5</v>
      </c>
      <c r="K9" s="27">
        <v>4</v>
      </c>
      <c r="L9" s="27">
        <v>4</v>
      </c>
      <c r="M9" s="27">
        <v>3</v>
      </c>
      <c r="N9" s="27">
        <v>3</v>
      </c>
      <c r="O9" s="27">
        <v>2</v>
      </c>
      <c r="P9" s="27">
        <v>2</v>
      </c>
      <c r="Q9" s="27">
        <v>2</v>
      </c>
      <c r="R9" s="27">
        <v>2</v>
      </c>
      <c r="S9" s="27">
        <v>2</v>
      </c>
      <c r="T9" s="27"/>
      <c r="U9" s="32" t="s">
        <v>628</v>
      </c>
      <c r="V9" s="27">
        <v>27</v>
      </c>
    </row>
    <row r="10" spans="1:22" x14ac:dyDescent="0.2">
      <c r="A10" s="23" t="s">
        <v>305</v>
      </c>
      <c r="B10" s="23">
        <v>7314.2470000000003</v>
      </c>
      <c r="C10" s="23">
        <v>8149.87</v>
      </c>
      <c r="D10" s="23">
        <v>8573.77</v>
      </c>
      <c r="E10" s="23">
        <v>9218.6170000000002</v>
      </c>
      <c r="F10" s="23">
        <v>9793.0590000000011</v>
      </c>
      <c r="H10" s="26" t="s">
        <v>627</v>
      </c>
      <c r="I10" s="27">
        <v>175</v>
      </c>
      <c r="J10" s="27">
        <v>204</v>
      </c>
      <c r="K10" s="27">
        <v>237</v>
      </c>
      <c r="L10" s="27">
        <v>262</v>
      </c>
      <c r="M10" s="27">
        <v>265</v>
      </c>
      <c r="N10" s="27">
        <v>265</v>
      </c>
      <c r="O10" s="27">
        <v>269</v>
      </c>
      <c r="P10" s="27">
        <v>277</v>
      </c>
      <c r="Q10" s="27">
        <v>268</v>
      </c>
      <c r="R10" s="27">
        <v>263</v>
      </c>
      <c r="S10" s="27">
        <v>264</v>
      </c>
      <c r="T10" s="27"/>
      <c r="U10" s="32" t="s">
        <v>629</v>
      </c>
      <c r="V10" s="27">
        <v>4</v>
      </c>
    </row>
    <row r="11" spans="1:22" x14ac:dyDescent="0.2">
      <c r="A11" s="23" t="s">
        <v>557</v>
      </c>
      <c r="B11" s="23">
        <v>55039.449000000001</v>
      </c>
      <c r="C11" s="23">
        <v>57246.031999999999</v>
      </c>
      <c r="D11" s="23">
        <v>57896.565999999999</v>
      </c>
      <c r="E11" s="23">
        <v>58992.21</v>
      </c>
      <c r="F11" s="23">
        <v>59240.478999999999</v>
      </c>
      <c r="H11" s="26" t="s">
        <v>587</v>
      </c>
      <c r="I11" s="27">
        <v>2</v>
      </c>
      <c r="J11" s="27"/>
      <c r="K11" s="27"/>
      <c r="L11" s="27"/>
      <c r="M11" s="27"/>
      <c r="N11" s="27"/>
      <c r="O11" s="27"/>
      <c r="P11" s="27"/>
      <c r="Q11" s="27"/>
      <c r="R11" s="27"/>
      <c r="S11" s="27">
        <v>1</v>
      </c>
      <c r="T11" s="27"/>
      <c r="U11" s="32" t="s">
        <v>630</v>
      </c>
      <c r="V11" s="27">
        <v>279</v>
      </c>
    </row>
    <row r="12" spans="1:22" x14ac:dyDescent="0.2">
      <c r="A12" s="23" t="s">
        <v>308</v>
      </c>
      <c r="C12" s="23">
        <v>287</v>
      </c>
      <c r="D12" s="23">
        <v>319</v>
      </c>
      <c r="E12" s="23">
        <v>387</v>
      </c>
      <c r="F12" s="23">
        <v>583</v>
      </c>
      <c r="H12" s="26" t="s">
        <v>628</v>
      </c>
      <c r="I12" s="27">
        <v>18</v>
      </c>
      <c r="J12" s="27">
        <v>19</v>
      </c>
      <c r="K12" s="27">
        <v>25</v>
      </c>
      <c r="L12" s="27">
        <v>28</v>
      </c>
      <c r="M12" s="27">
        <v>29</v>
      </c>
      <c r="N12" s="27">
        <v>28</v>
      </c>
      <c r="O12" s="27">
        <v>27</v>
      </c>
      <c r="P12" s="27">
        <v>27</v>
      </c>
      <c r="Q12" s="27">
        <v>28</v>
      </c>
      <c r="R12" s="27">
        <v>27</v>
      </c>
      <c r="S12" s="27">
        <v>28</v>
      </c>
      <c r="T12" s="27"/>
      <c r="U12" s="32" t="s">
        <v>631</v>
      </c>
      <c r="V12" s="27">
        <v>4</v>
      </c>
    </row>
    <row r="13" spans="1:22" x14ac:dyDescent="0.2">
      <c r="A13" s="23" t="s">
        <v>309</v>
      </c>
      <c r="C13" s="23">
        <v>104</v>
      </c>
      <c r="D13" s="23">
        <v>102</v>
      </c>
      <c r="E13" s="23">
        <v>113</v>
      </c>
      <c r="F13" s="23">
        <v>165</v>
      </c>
      <c r="H13" s="26" t="s">
        <v>629</v>
      </c>
      <c r="I13" s="27">
        <v>1</v>
      </c>
      <c r="J13" s="27">
        <v>1</v>
      </c>
      <c r="K13" s="27">
        <v>3</v>
      </c>
      <c r="L13" s="27">
        <v>5</v>
      </c>
      <c r="M13" s="27">
        <v>5</v>
      </c>
      <c r="N13" s="27">
        <v>5</v>
      </c>
      <c r="O13" s="27">
        <v>5</v>
      </c>
      <c r="P13" s="27">
        <v>5</v>
      </c>
      <c r="Q13" s="27">
        <v>5</v>
      </c>
      <c r="R13" s="27">
        <v>5</v>
      </c>
      <c r="S13" s="27">
        <v>4</v>
      </c>
      <c r="T13" s="27"/>
      <c r="U13" s="32" t="s">
        <v>632</v>
      </c>
      <c r="V13" s="27">
        <v>2</v>
      </c>
    </row>
    <row r="14" spans="1:22" x14ac:dyDescent="0.2">
      <c r="A14" s="23" t="s">
        <v>310</v>
      </c>
      <c r="C14" s="23">
        <v>104</v>
      </c>
      <c r="D14" s="23">
        <v>117</v>
      </c>
      <c r="E14" s="23">
        <v>198</v>
      </c>
      <c r="F14" s="23">
        <v>181</v>
      </c>
      <c r="H14" s="26" t="s">
        <v>630</v>
      </c>
      <c r="I14" s="27">
        <v>225</v>
      </c>
      <c r="J14" s="27">
        <v>246</v>
      </c>
      <c r="K14" s="27">
        <v>273</v>
      </c>
      <c r="L14" s="27">
        <v>293</v>
      </c>
      <c r="M14" s="27">
        <v>290</v>
      </c>
      <c r="N14" s="27">
        <v>290</v>
      </c>
      <c r="O14" s="27">
        <v>292</v>
      </c>
      <c r="P14" s="27">
        <v>290</v>
      </c>
      <c r="Q14" s="27">
        <v>287</v>
      </c>
      <c r="R14" s="27">
        <v>264</v>
      </c>
      <c r="S14" s="27">
        <v>271</v>
      </c>
      <c r="T14" s="27"/>
      <c r="U14" s="32" t="s">
        <v>633</v>
      </c>
      <c r="V14" s="27">
        <v>785</v>
      </c>
    </row>
    <row r="15" spans="1:22" x14ac:dyDescent="0.2">
      <c r="A15" s="23" t="s">
        <v>988</v>
      </c>
      <c r="B15" s="23">
        <v>390</v>
      </c>
      <c r="C15" s="23">
        <v>790</v>
      </c>
      <c r="D15" s="23">
        <v>906</v>
      </c>
      <c r="E15" s="23">
        <v>1170</v>
      </c>
      <c r="F15" s="23">
        <v>1327</v>
      </c>
      <c r="H15" s="26" t="s">
        <v>631</v>
      </c>
      <c r="I15" s="27">
        <v>4</v>
      </c>
      <c r="J15" s="27">
        <v>2</v>
      </c>
      <c r="K15" s="27">
        <v>1</v>
      </c>
      <c r="L15" s="27"/>
      <c r="M15" s="27"/>
      <c r="N15" s="27"/>
      <c r="O15" s="27"/>
      <c r="P15" s="27">
        <v>5</v>
      </c>
      <c r="Q15" s="27">
        <v>5</v>
      </c>
      <c r="R15" s="27">
        <v>5</v>
      </c>
      <c r="S15" s="27">
        <v>4</v>
      </c>
      <c r="T15" s="27"/>
      <c r="U15" s="32" t="s">
        <v>634</v>
      </c>
      <c r="V15" s="27">
        <v>94</v>
      </c>
    </row>
    <row r="16" spans="1:22" x14ac:dyDescent="0.2">
      <c r="A16" s="23" t="s">
        <v>1415</v>
      </c>
      <c r="B16" s="23">
        <v>374</v>
      </c>
      <c r="H16" s="26" t="s">
        <v>632</v>
      </c>
      <c r="I16" s="27"/>
      <c r="J16" s="27"/>
      <c r="K16" s="27"/>
      <c r="L16" s="27">
        <v>2</v>
      </c>
      <c r="M16" s="27">
        <v>2</v>
      </c>
      <c r="N16" s="27">
        <v>2</v>
      </c>
      <c r="O16" s="27">
        <v>2</v>
      </c>
      <c r="P16" s="27">
        <v>2</v>
      </c>
      <c r="Q16" s="27">
        <v>2</v>
      </c>
      <c r="R16" s="27">
        <v>2</v>
      </c>
      <c r="S16" s="27">
        <v>2</v>
      </c>
      <c r="T16" s="27"/>
      <c r="U16" s="32" t="s">
        <v>635</v>
      </c>
      <c r="V16" s="27">
        <v>2</v>
      </c>
    </row>
    <row r="17" spans="1:22" x14ac:dyDescent="0.2">
      <c r="A17" s="23" t="s">
        <v>989</v>
      </c>
      <c r="B17" s="23">
        <v>3034</v>
      </c>
      <c r="C17" s="23">
        <v>3024</v>
      </c>
      <c r="D17" s="23">
        <v>3176</v>
      </c>
      <c r="E17" s="23">
        <v>3344</v>
      </c>
      <c r="F17" s="23">
        <v>3457</v>
      </c>
      <c r="H17" s="26" t="s">
        <v>633</v>
      </c>
      <c r="I17" s="27">
        <v>692</v>
      </c>
      <c r="J17" s="27">
        <v>738</v>
      </c>
      <c r="K17" s="27">
        <v>829</v>
      </c>
      <c r="L17" s="27">
        <v>745</v>
      </c>
      <c r="M17" s="27">
        <v>721</v>
      </c>
      <c r="N17" s="27">
        <v>691</v>
      </c>
      <c r="O17" s="27">
        <v>692</v>
      </c>
      <c r="P17" s="27">
        <v>712</v>
      </c>
      <c r="Q17" s="27">
        <v>716</v>
      </c>
      <c r="R17" s="27">
        <v>697</v>
      </c>
      <c r="S17" s="27">
        <v>719</v>
      </c>
      <c r="T17" s="27"/>
      <c r="U17" s="32" t="s">
        <v>636</v>
      </c>
      <c r="V17" s="27">
        <v>509</v>
      </c>
    </row>
    <row r="18" spans="1:22" x14ac:dyDescent="0.2">
      <c r="A18" s="23" t="s">
        <v>218</v>
      </c>
      <c r="B18" s="23">
        <v>8921</v>
      </c>
      <c r="C18" s="23">
        <v>9145</v>
      </c>
      <c r="D18" s="23">
        <v>9419</v>
      </c>
      <c r="E18" s="23">
        <v>9604</v>
      </c>
      <c r="F18" s="23">
        <v>9878</v>
      </c>
      <c r="H18" s="26" t="s">
        <v>588</v>
      </c>
      <c r="I18" s="27">
        <v>27</v>
      </c>
      <c r="J18" s="27"/>
      <c r="K18" s="27"/>
      <c r="L18" s="27"/>
      <c r="M18" s="27"/>
      <c r="N18" s="27"/>
      <c r="O18" s="27"/>
      <c r="P18" s="27"/>
      <c r="Q18" s="27"/>
      <c r="R18" s="27"/>
      <c r="S18" s="27"/>
      <c r="T18" s="27"/>
      <c r="U18" s="32" t="s">
        <v>637</v>
      </c>
      <c r="V18" s="27">
        <v>63</v>
      </c>
    </row>
    <row r="19" spans="1:22" x14ac:dyDescent="0.2">
      <c r="A19" s="23" t="s">
        <v>364</v>
      </c>
      <c r="B19" s="23">
        <v>2719</v>
      </c>
      <c r="C19" s="23">
        <v>2792</v>
      </c>
      <c r="D19" s="23">
        <v>2873</v>
      </c>
      <c r="E19" s="23">
        <v>3010</v>
      </c>
      <c r="F19" s="23">
        <v>3172</v>
      </c>
      <c r="H19" s="26" t="s">
        <v>634</v>
      </c>
      <c r="I19" s="27"/>
      <c r="J19" s="27">
        <v>9</v>
      </c>
      <c r="K19" s="27">
        <v>16</v>
      </c>
      <c r="L19" s="27">
        <v>79</v>
      </c>
      <c r="M19" s="27">
        <v>105</v>
      </c>
      <c r="N19" s="27">
        <v>103</v>
      </c>
      <c r="O19" s="27">
        <v>108</v>
      </c>
      <c r="P19" s="27">
        <v>104</v>
      </c>
      <c r="Q19" s="27">
        <v>101</v>
      </c>
      <c r="R19" s="27">
        <v>97</v>
      </c>
      <c r="S19" s="27">
        <v>96</v>
      </c>
      <c r="T19" s="27"/>
      <c r="U19" s="32" t="s">
        <v>884</v>
      </c>
      <c r="V19" s="27">
        <v>24</v>
      </c>
    </row>
    <row r="20" spans="1:22" x14ac:dyDescent="0.2">
      <c r="A20" s="23" t="s">
        <v>247</v>
      </c>
      <c r="B20" s="23">
        <v>10455</v>
      </c>
      <c r="C20" s="23">
        <v>10902</v>
      </c>
      <c r="D20" s="23">
        <v>10676</v>
      </c>
      <c r="E20" s="23">
        <v>10498</v>
      </c>
      <c r="H20" s="26" t="s">
        <v>635</v>
      </c>
      <c r="I20" s="27">
        <v>1</v>
      </c>
      <c r="J20" s="27">
        <v>4</v>
      </c>
      <c r="K20" s="27">
        <v>7</v>
      </c>
      <c r="L20" s="27"/>
      <c r="M20" s="27"/>
      <c r="N20" s="27"/>
      <c r="O20" s="27"/>
      <c r="P20" s="27"/>
      <c r="Q20" s="27"/>
      <c r="R20" s="27">
        <v>1</v>
      </c>
      <c r="S20" s="27">
        <v>2</v>
      </c>
      <c r="T20" s="27"/>
      <c r="U20" s="32" t="s">
        <v>638</v>
      </c>
      <c r="V20" s="27">
        <v>25</v>
      </c>
    </row>
    <row r="21" spans="1:22" x14ac:dyDescent="0.2">
      <c r="A21" s="23" t="s">
        <v>365</v>
      </c>
      <c r="B21" s="23">
        <v>575</v>
      </c>
      <c r="C21" s="23">
        <v>597</v>
      </c>
      <c r="D21" s="23">
        <v>614</v>
      </c>
      <c r="E21" s="23">
        <v>636</v>
      </c>
      <c r="F21" s="23">
        <v>691</v>
      </c>
      <c r="H21" s="26" t="s">
        <v>636</v>
      </c>
      <c r="I21" s="27">
        <v>501</v>
      </c>
      <c r="J21" s="27">
        <v>469</v>
      </c>
      <c r="K21" s="27">
        <v>516</v>
      </c>
      <c r="L21" s="27">
        <v>513</v>
      </c>
      <c r="M21" s="27">
        <v>493</v>
      </c>
      <c r="N21" s="27">
        <v>522</v>
      </c>
      <c r="O21" s="27">
        <v>542</v>
      </c>
      <c r="P21" s="27">
        <v>554</v>
      </c>
      <c r="Q21" s="27">
        <v>552</v>
      </c>
      <c r="R21" s="27">
        <v>522</v>
      </c>
      <c r="S21" s="27">
        <v>501</v>
      </c>
      <c r="T21" s="27"/>
      <c r="U21" s="32" t="s">
        <v>639</v>
      </c>
      <c r="V21" s="27">
        <v>1</v>
      </c>
    </row>
    <row r="22" spans="1:22" x14ac:dyDescent="0.2">
      <c r="A22" s="23" t="s">
        <v>366</v>
      </c>
      <c r="B22" s="23">
        <v>7266</v>
      </c>
      <c r="C22" s="23">
        <v>7418</v>
      </c>
      <c r="D22" s="23">
        <v>7476</v>
      </c>
      <c r="E22" s="23">
        <v>7765</v>
      </c>
      <c r="F22" s="23">
        <v>8243</v>
      </c>
      <c r="H22" s="26" t="s">
        <v>637</v>
      </c>
      <c r="I22" s="27">
        <v>21</v>
      </c>
      <c r="J22" s="27">
        <v>28</v>
      </c>
      <c r="K22" s="27">
        <v>27</v>
      </c>
      <c r="L22" s="27">
        <v>28</v>
      </c>
      <c r="M22" s="27">
        <v>25</v>
      </c>
      <c r="N22" s="27">
        <v>61</v>
      </c>
      <c r="O22" s="27">
        <v>69</v>
      </c>
      <c r="P22" s="27">
        <v>69</v>
      </c>
      <c r="Q22" s="27">
        <v>71</v>
      </c>
      <c r="R22" s="27">
        <v>70</v>
      </c>
      <c r="S22" s="27">
        <v>67</v>
      </c>
      <c r="T22" s="27"/>
      <c r="U22" s="32" t="s">
        <v>640</v>
      </c>
      <c r="V22" s="27">
        <v>2055</v>
      </c>
    </row>
    <row r="23" spans="1:22" x14ac:dyDescent="0.2">
      <c r="A23" s="23" t="s">
        <v>367</v>
      </c>
      <c r="B23" s="23">
        <v>26024</v>
      </c>
      <c r="C23" s="23">
        <v>27223</v>
      </c>
      <c r="D23" s="23">
        <v>27670</v>
      </c>
      <c r="E23" s="23">
        <v>28483</v>
      </c>
      <c r="F23" s="23">
        <v>38356</v>
      </c>
      <c r="H23" s="26" t="s">
        <v>884</v>
      </c>
      <c r="I23" s="27"/>
      <c r="J23" s="27"/>
      <c r="K23" s="27"/>
      <c r="L23" s="27"/>
      <c r="M23" s="27"/>
      <c r="N23" s="27">
        <v>24</v>
      </c>
      <c r="O23" s="27">
        <v>23</v>
      </c>
      <c r="P23" s="27">
        <v>21</v>
      </c>
      <c r="Q23" s="27">
        <v>21</v>
      </c>
      <c r="R23" s="27">
        <v>19</v>
      </c>
      <c r="S23" s="27">
        <v>21</v>
      </c>
      <c r="T23" s="27"/>
      <c r="U23" s="32" t="s">
        <v>641</v>
      </c>
      <c r="V23" s="27">
        <v>435</v>
      </c>
    </row>
    <row r="24" spans="1:22" x14ac:dyDescent="0.2">
      <c r="A24" s="23" t="s">
        <v>368</v>
      </c>
      <c r="B24" s="23">
        <v>5720</v>
      </c>
      <c r="C24" s="23">
        <v>5911</v>
      </c>
      <c r="D24" s="23">
        <v>6071</v>
      </c>
      <c r="E24" s="23">
        <v>6363</v>
      </c>
      <c r="F24" s="23">
        <v>8124</v>
      </c>
      <c r="H24" s="26" t="s">
        <v>638</v>
      </c>
      <c r="I24" s="27">
        <v>19</v>
      </c>
      <c r="J24" s="27">
        <v>16</v>
      </c>
      <c r="K24" s="27">
        <v>19</v>
      </c>
      <c r="L24" s="27">
        <v>21</v>
      </c>
      <c r="M24" s="27">
        <v>21</v>
      </c>
      <c r="N24" s="27">
        <v>19</v>
      </c>
      <c r="O24" s="27">
        <v>18</v>
      </c>
      <c r="P24" s="27">
        <v>20</v>
      </c>
      <c r="Q24" s="27">
        <v>26</v>
      </c>
      <c r="R24" s="27">
        <v>27</v>
      </c>
      <c r="S24" s="27">
        <v>28</v>
      </c>
      <c r="T24" s="27"/>
      <c r="U24" s="32" t="s">
        <v>644</v>
      </c>
      <c r="V24" s="27">
        <v>397</v>
      </c>
    </row>
    <row r="25" spans="1:22" x14ac:dyDescent="0.2">
      <c r="A25" s="23" t="s">
        <v>369</v>
      </c>
      <c r="B25" s="23">
        <v>271</v>
      </c>
      <c r="C25" s="23">
        <v>473</v>
      </c>
      <c r="D25" s="23">
        <v>567</v>
      </c>
      <c r="E25" s="23">
        <v>674</v>
      </c>
      <c r="F25" s="23">
        <v>652</v>
      </c>
      <c r="H25" s="26" t="s">
        <v>639</v>
      </c>
      <c r="I25" s="27"/>
      <c r="J25" s="27">
        <v>2</v>
      </c>
      <c r="K25" s="27">
        <v>3</v>
      </c>
      <c r="L25" s="27">
        <v>1</v>
      </c>
      <c r="M25" s="27">
        <v>1</v>
      </c>
      <c r="N25" s="27">
        <v>1</v>
      </c>
      <c r="O25" s="27">
        <v>1</v>
      </c>
      <c r="P25" s="27">
        <v>1</v>
      </c>
      <c r="Q25" s="27">
        <v>1</v>
      </c>
      <c r="R25" s="27">
        <v>1</v>
      </c>
      <c r="S25" s="27">
        <v>1</v>
      </c>
      <c r="T25" s="27"/>
      <c r="U25" s="32" t="s">
        <v>645</v>
      </c>
      <c r="V25" s="27">
        <v>13</v>
      </c>
    </row>
    <row r="26" spans="1:22" x14ac:dyDescent="0.2">
      <c r="A26" s="23" t="s">
        <v>370</v>
      </c>
      <c r="B26" s="23">
        <v>10333</v>
      </c>
      <c r="C26" s="23">
        <v>10888</v>
      </c>
      <c r="D26" s="23">
        <v>10823</v>
      </c>
      <c r="E26" s="23">
        <v>10762</v>
      </c>
      <c r="F26" s="23">
        <v>10864</v>
      </c>
      <c r="H26" s="26" t="s">
        <v>640</v>
      </c>
      <c r="I26" s="27">
        <v>2227</v>
      </c>
      <c r="J26" s="27">
        <v>2182</v>
      </c>
      <c r="K26" s="27">
        <v>2236</v>
      </c>
      <c r="L26" s="27">
        <v>2249</v>
      </c>
      <c r="M26" s="27">
        <v>2198</v>
      </c>
      <c r="N26" s="27">
        <v>2164</v>
      </c>
      <c r="O26" s="27">
        <v>2147</v>
      </c>
      <c r="P26" s="27">
        <v>2115</v>
      </c>
      <c r="Q26" s="27">
        <v>2099</v>
      </c>
      <c r="R26" s="27">
        <v>2077</v>
      </c>
      <c r="S26" s="27">
        <v>2054</v>
      </c>
      <c r="T26" s="27"/>
      <c r="U26" s="32" t="s">
        <v>646</v>
      </c>
      <c r="V26" s="27">
        <v>6</v>
      </c>
    </row>
    <row r="27" spans="1:22" x14ac:dyDescent="0.2">
      <c r="A27" s="23" t="s">
        <v>371</v>
      </c>
      <c r="B27" s="23">
        <v>3233</v>
      </c>
      <c r="C27" s="23">
        <v>3462</v>
      </c>
      <c r="D27" s="23">
        <v>3543</v>
      </c>
      <c r="E27" s="23">
        <v>3660</v>
      </c>
      <c r="F27" s="23">
        <v>3823</v>
      </c>
      <c r="H27" s="26" t="s">
        <v>641</v>
      </c>
      <c r="I27" s="27">
        <v>464</v>
      </c>
      <c r="J27" s="27">
        <v>427</v>
      </c>
      <c r="K27" s="27">
        <v>441</v>
      </c>
      <c r="L27" s="27">
        <v>468</v>
      </c>
      <c r="M27" s="27">
        <v>466</v>
      </c>
      <c r="N27" s="27">
        <v>455</v>
      </c>
      <c r="O27" s="27">
        <v>451</v>
      </c>
      <c r="P27" s="27">
        <v>445</v>
      </c>
      <c r="Q27" s="27">
        <v>444</v>
      </c>
      <c r="R27" s="27">
        <v>442</v>
      </c>
      <c r="S27" s="27">
        <v>433</v>
      </c>
      <c r="T27" s="27"/>
      <c r="U27" s="32" t="s">
        <v>647</v>
      </c>
      <c r="V27" s="27">
        <v>387</v>
      </c>
    </row>
    <row r="28" spans="1:22" x14ac:dyDescent="0.2">
      <c r="A28" s="23" t="s">
        <v>372</v>
      </c>
      <c r="B28" s="23">
        <v>12787</v>
      </c>
      <c r="C28" s="23">
        <v>12879</v>
      </c>
      <c r="D28" s="23">
        <v>13034</v>
      </c>
      <c r="E28" s="23">
        <v>13341</v>
      </c>
      <c r="F28" s="23">
        <v>13711</v>
      </c>
      <c r="H28" s="26" t="s">
        <v>642</v>
      </c>
      <c r="I28" s="27">
        <v>3</v>
      </c>
      <c r="J28" s="27">
        <v>3</v>
      </c>
      <c r="K28" s="27">
        <v>1</v>
      </c>
      <c r="L28" s="27"/>
      <c r="M28" s="27"/>
      <c r="N28" s="27"/>
      <c r="O28" s="27"/>
      <c r="P28" s="27"/>
      <c r="Q28" s="27"/>
      <c r="R28" s="27"/>
      <c r="S28" s="27"/>
      <c r="T28" s="27"/>
      <c r="U28" s="32" t="s">
        <v>648</v>
      </c>
      <c r="V28" s="27">
        <v>839</v>
      </c>
    </row>
    <row r="29" spans="1:22" x14ac:dyDescent="0.2">
      <c r="A29" s="23" t="s">
        <v>373</v>
      </c>
      <c r="B29" s="23">
        <v>484</v>
      </c>
      <c r="C29" s="23">
        <v>492</v>
      </c>
      <c r="D29" s="23">
        <v>535</v>
      </c>
      <c r="E29" s="23">
        <v>538</v>
      </c>
      <c r="F29" s="23">
        <v>555</v>
      </c>
      <c r="H29" s="26" t="s">
        <v>643</v>
      </c>
      <c r="I29" s="27">
        <v>32</v>
      </c>
      <c r="J29" s="27">
        <v>28</v>
      </c>
      <c r="K29" s="27">
        <v>81</v>
      </c>
      <c r="L29" s="27">
        <v>20</v>
      </c>
      <c r="M29" s="27">
        <v>25</v>
      </c>
      <c r="N29" s="27">
        <v>26</v>
      </c>
      <c r="O29" s="27"/>
      <c r="P29" s="27">
        <v>1</v>
      </c>
      <c r="Q29" s="27">
        <v>1</v>
      </c>
      <c r="R29" s="27"/>
      <c r="S29" s="27">
        <v>1</v>
      </c>
      <c r="T29" s="27"/>
      <c r="U29" s="32" t="s">
        <v>355</v>
      </c>
      <c r="V29" s="27">
        <v>1714</v>
      </c>
    </row>
    <row r="30" spans="1:22" x14ac:dyDescent="0.2">
      <c r="A30" s="23" t="s">
        <v>374</v>
      </c>
      <c r="B30" s="23">
        <v>19677</v>
      </c>
      <c r="C30" s="23">
        <v>20113</v>
      </c>
      <c r="D30" s="23">
        <v>20427</v>
      </c>
      <c r="E30" s="23">
        <v>20885</v>
      </c>
      <c r="F30" s="23">
        <v>21417</v>
      </c>
      <c r="H30" s="26" t="s">
        <v>644</v>
      </c>
      <c r="I30" s="27">
        <v>399</v>
      </c>
      <c r="J30" s="27">
        <v>413</v>
      </c>
      <c r="K30" s="27">
        <v>431</v>
      </c>
      <c r="L30" s="27">
        <v>430</v>
      </c>
      <c r="M30" s="27">
        <v>424</v>
      </c>
      <c r="N30" s="27">
        <v>417</v>
      </c>
      <c r="O30" s="27">
        <v>409</v>
      </c>
      <c r="P30" s="27">
        <v>405</v>
      </c>
      <c r="Q30" s="27">
        <v>406</v>
      </c>
      <c r="R30" s="27">
        <v>406</v>
      </c>
      <c r="S30" s="27">
        <v>399</v>
      </c>
      <c r="T30" s="27"/>
      <c r="U30" s="32" t="s">
        <v>356</v>
      </c>
      <c r="V30" s="27">
        <v>281</v>
      </c>
    </row>
    <row r="31" spans="1:22" x14ac:dyDescent="0.2">
      <c r="A31" s="23" t="s">
        <v>375</v>
      </c>
      <c r="B31" s="23">
        <v>12005</v>
      </c>
      <c r="C31" s="23">
        <v>12333</v>
      </c>
      <c r="D31" s="23">
        <v>12557</v>
      </c>
      <c r="E31" s="23">
        <v>12746</v>
      </c>
      <c r="F31" s="23">
        <v>12855</v>
      </c>
      <c r="H31" s="26" t="s">
        <v>645</v>
      </c>
      <c r="I31" s="27">
        <v>17</v>
      </c>
      <c r="J31" s="27">
        <v>18</v>
      </c>
      <c r="K31" s="27">
        <v>18</v>
      </c>
      <c r="L31" s="27">
        <v>14</v>
      </c>
      <c r="M31" s="27">
        <v>14</v>
      </c>
      <c r="N31" s="27">
        <v>13</v>
      </c>
      <c r="O31" s="27">
        <v>14</v>
      </c>
      <c r="P31" s="27">
        <v>15</v>
      </c>
      <c r="Q31" s="27">
        <v>15</v>
      </c>
      <c r="R31" s="27">
        <v>14</v>
      </c>
      <c r="S31" s="27">
        <v>14</v>
      </c>
      <c r="T31" s="27"/>
      <c r="U31" s="32" t="s">
        <v>357</v>
      </c>
      <c r="V31" s="27">
        <v>127</v>
      </c>
    </row>
    <row r="32" spans="1:22" x14ac:dyDescent="0.2">
      <c r="A32" s="23" t="s">
        <v>376</v>
      </c>
      <c r="B32" s="23">
        <v>6182</v>
      </c>
      <c r="C32" s="23">
        <v>6206</v>
      </c>
      <c r="D32" s="23">
        <v>6323</v>
      </c>
      <c r="E32" s="23">
        <v>6422</v>
      </c>
      <c r="F32" s="23">
        <v>6534</v>
      </c>
      <c r="H32" s="26" t="s">
        <v>646</v>
      </c>
      <c r="I32" s="27">
        <v>2</v>
      </c>
      <c r="J32" s="27">
        <v>5</v>
      </c>
      <c r="K32" s="27">
        <v>5</v>
      </c>
      <c r="L32" s="27">
        <v>5</v>
      </c>
      <c r="M32" s="27">
        <v>5</v>
      </c>
      <c r="N32" s="27">
        <v>5</v>
      </c>
      <c r="O32" s="27">
        <v>5</v>
      </c>
      <c r="P32" s="27">
        <v>5</v>
      </c>
      <c r="Q32" s="27">
        <v>5</v>
      </c>
      <c r="R32" s="27">
        <v>6</v>
      </c>
      <c r="S32" s="27">
        <v>6</v>
      </c>
      <c r="T32" s="27"/>
      <c r="U32" s="32" t="s">
        <v>674</v>
      </c>
      <c r="V32" s="27">
        <v>4549</v>
      </c>
    </row>
    <row r="33" spans="1:22" x14ac:dyDescent="0.2">
      <c r="A33" s="23" t="s">
        <v>377</v>
      </c>
      <c r="B33" s="23">
        <v>909</v>
      </c>
      <c r="C33" s="23">
        <v>914</v>
      </c>
      <c r="D33" s="23">
        <v>913</v>
      </c>
      <c r="E33" s="23">
        <v>979</v>
      </c>
      <c r="F33" s="23">
        <v>994</v>
      </c>
      <c r="H33" s="26" t="s">
        <v>647</v>
      </c>
      <c r="I33" s="27">
        <v>163</v>
      </c>
      <c r="J33" s="27">
        <v>289</v>
      </c>
      <c r="K33" s="27">
        <v>314</v>
      </c>
      <c r="L33" s="27">
        <v>330</v>
      </c>
      <c r="M33" s="27">
        <v>368</v>
      </c>
      <c r="N33" s="27">
        <v>375</v>
      </c>
      <c r="O33" s="27">
        <v>379</v>
      </c>
      <c r="P33" s="27">
        <v>377</v>
      </c>
      <c r="Q33" s="27">
        <v>404</v>
      </c>
      <c r="R33" s="27">
        <v>383</v>
      </c>
      <c r="S33" s="27">
        <v>382</v>
      </c>
      <c r="T33" s="27"/>
      <c r="U33" s="32" t="s">
        <v>675</v>
      </c>
      <c r="V33" s="27">
        <v>256</v>
      </c>
    </row>
    <row r="34" spans="1:22" x14ac:dyDescent="0.2">
      <c r="A34" s="23" t="s">
        <v>378</v>
      </c>
      <c r="B34" s="23">
        <v>3863</v>
      </c>
      <c r="C34" s="23">
        <v>3867</v>
      </c>
      <c r="D34" s="23">
        <v>3939</v>
      </c>
      <c r="E34" s="23">
        <v>4104</v>
      </c>
      <c r="F34" s="23">
        <v>4092</v>
      </c>
      <c r="H34" s="26" t="s">
        <v>648</v>
      </c>
      <c r="I34" s="27">
        <v>782</v>
      </c>
      <c r="J34" s="27">
        <v>830</v>
      </c>
      <c r="K34" s="27">
        <v>842</v>
      </c>
      <c r="L34" s="27">
        <v>833</v>
      </c>
      <c r="M34" s="27">
        <v>827</v>
      </c>
      <c r="N34" s="27">
        <v>817</v>
      </c>
      <c r="O34" s="27">
        <v>821</v>
      </c>
      <c r="P34" s="27">
        <v>822</v>
      </c>
      <c r="Q34" s="27">
        <v>830</v>
      </c>
      <c r="R34" s="27">
        <v>830</v>
      </c>
      <c r="S34" s="27">
        <v>838</v>
      </c>
      <c r="T34" s="27"/>
      <c r="U34" s="32" t="s">
        <v>676</v>
      </c>
      <c r="V34" s="27">
        <v>170</v>
      </c>
    </row>
    <row r="35" spans="1:22" x14ac:dyDescent="0.2">
      <c r="A35" s="23" t="s">
        <v>734</v>
      </c>
      <c r="B35" s="23">
        <v>442</v>
      </c>
      <c r="C35" s="23">
        <v>463</v>
      </c>
      <c r="D35" s="23">
        <v>492</v>
      </c>
      <c r="E35" s="23">
        <v>527</v>
      </c>
      <c r="F35" s="23">
        <v>542</v>
      </c>
      <c r="H35" s="26" t="s">
        <v>355</v>
      </c>
      <c r="I35" s="27">
        <v>1860</v>
      </c>
      <c r="J35" s="27">
        <v>1840</v>
      </c>
      <c r="K35" s="27">
        <v>1875</v>
      </c>
      <c r="L35" s="27">
        <v>1849</v>
      </c>
      <c r="M35" s="27">
        <v>1842</v>
      </c>
      <c r="N35" s="27">
        <v>1786</v>
      </c>
      <c r="O35" s="27">
        <v>1759</v>
      </c>
      <c r="P35" s="27">
        <v>1747</v>
      </c>
      <c r="Q35" s="27">
        <v>1747</v>
      </c>
      <c r="R35" s="27">
        <v>1728</v>
      </c>
      <c r="S35" s="27">
        <v>1715</v>
      </c>
      <c r="T35" s="27"/>
      <c r="U35" s="32" t="s">
        <v>677</v>
      </c>
      <c r="V35" s="27">
        <v>1624</v>
      </c>
    </row>
    <row r="36" spans="1:22" x14ac:dyDescent="0.2">
      <c r="A36" s="23" t="s">
        <v>973</v>
      </c>
      <c r="C36" s="23">
        <v>261.37100000000004</v>
      </c>
      <c r="D36" s="23">
        <v>289.39600000000002</v>
      </c>
      <c r="E36" s="23">
        <v>347.84100000000001</v>
      </c>
      <c r="F36" s="23">
        <v>451.09800000000001</v>
      </c>
      <c r="H36" s="26" t="s">
        <v>356</v>
      </c>
      <c r="I36" s="27">
        <v>294</v>
      </c>
      <c r="J36" s="27">
        <v>302</v>
      </c>
      <c r="K36" s="27">
        <v>298</v>
      </c>
      <c r="L36" s="27">
        <v>302</v>
      </c>
      <c r="M36" s="27">
        <v>302</v>
      </c>
      <c r="N36" s="27">
        <v>294</v>
      </c>
      <c r="O36" s="27">
        <v>294</v>
      </c>
      <c r="P36" s="27">
        <v>296</v>
      </c>
      <c r="Q36" s="27">
        <v>291</v>
      </c>
      <c r="R36" s="27">
        <v>285</v>
      </c>
      <c r="S36" s="27">
        <v>281</v>
      </c>
      <c r="T36" s="27"/>
      <c r="U36" s="32" t="s">
        <v>678</v>
      </c>
      <c r="V36" s="27">
        <v>240</v>
      </c>
    </row>
    <row r="37" spans="1:22" x14ac:dyDescent="0.2">
      <c r="A37" s="23" t="s">
        <v>974</v>
      </c>
      <c r="C37" s="23">
        <v>98.83</v>
      </c>
      <c r="D37" s="23">
        <v>97.466999999999999</v>
      </c>
      <c r="E37" s="23">
        <v>107.54600000000001</v>
      </c>
      <c r="F37" s="23">
        <v>157.03300000000002</v>
      </c>
      <c r="H37" s="26" t="s">
        <v>357</v>
      </c>
      <c r="I37" s="27">
        <v>80</v>
      </c>
      <c r="J37" s="27">
        <v>114</v>
      </c>
      <c r="K37" s="27">
        <v>114</v>
      </c>
      <c r="L37" s="27">
        <v>141</v>
      </c>
      <c r="M37" s="27">
        <v>136</v>
      </c>
      <c r="N37" s="27">
        <v>129</v>
      </c>
      <c r="O37" s="27">
        <v>121</v>
      </c>
      <c r="P37" s="27">
        <v>126</v>
      </c>
      <c r="Q37" s="27">
        <v>126</v>
      </c>
      <c r="R37" s="27">
        <v>122</v>
      </c>
      <c r="S37" s="27">
        <v>125</v>
      </c>
      <c r="T37" s="27"/>
      <c r="U37" s="32" t="s">
        <v>679</v>
      </c>
      <c r="V37" s="27">
        <v>548</v>
      </c>
    </row>
    <row r="38" spans="1:22" x14ac:dyDescent="0.2">
      <c r="A38" s="23" t="s">
        <v>975</v>
      </c>
      <c r="C38" s="23">
        <v>102.26700000000001</v>
      </c>
      <c r="D38" s="23">
        <v>114.72200000000001</v>
      </c>
      <c r="E38" s="23">
        <v>189.23600000000002</v>
      </c>
      <c r="F38" s="23">
        <v>172.017</v>
      </c>
      <c r="H38" s="26" t="s">
        <v>358</v>
      </c>
      <c r="I38" s="27">
        <v>134</v>
      </c>
      <c r="J38" s="28">
        <v>37</v>
      </c>
      <c r="K38" s="27">
        <v>29</v>
      </c>
      <c r="L38" s="27">
        <v>15</v>
      </c>
      <c r="M38" s="27">
        <v>11</v>
      </c>
      <c r="N38" s="27">
        <v>8</v>
      </c>
      <c r="O38" s="27"/>
      <c r="P38" s="27">
        <v>28</v>
      </c>
      <c r="Q38" s="27">
        <v>24</v>
      </c>
      <c r="R38" s="27">
        <v>27</v>
      </c>
      <c r="S38" s="27"/>
      <c r="T38" s="27"/>
      <c r="U38" s="32" t="s">
        <v>680</v>
      </c>
      <c r="V38" s="27">
        <v>79</v>
      </c>
    </row>
    <row r="39" spans="1:22" x14ac:dyDescent="0.2">
      <c r="A39" s="23" t="s">
        <v>990</v>
      </c>
      <c r="B39" s="23">
        <v>336.11600000000004</v>
      </c>
      <c r="C39" s="23">
        <v>630.72900000000004</v>
      </c>
      <c r="D39" s="23">
        <v>706.62099999999998</v>
      </c>
      <c r="E39" s="23">
        <v>819.92499999999995</v>
      </c>
      <c r="F39" s="23">
        <v>924.30600000000004</v>
      </c>
      <c r="H39" s="26" t="s">
        <v>674</v>
      </c>
      <c r="I39" s="27">
        <v>4550</v>
      </c>
      <c r="J39" s="27">
        <v>4634</v>
      </c>
      <c r="K39" s="27">
        <v>4658</v>
      </c>
      <c r="L39" s="27">
        <v>4595</v>
      </c>
      <c r="M39" s="27">
        <v>4564</v>
      </c>
      <c r="N39" s="27">
        <v>4571</v>
      </c>
      <c r="O39" s="27">
        <v>4544</v>
      </c>
      <c r="P39" s="27">
        <v>4555</v>
      </c>
      <c r="Q39" s="27">
        <v>4590</v>
      </c>
      <c r="R39" s="27">
        <v>4568</v>
      </c>
      <c r="S39" s="27">
        <v>4576</v>
      </c>
      <c r="T39" s="27"/>
      <c r="U39" s="32" t="s">
        <v>681</v>
      </c>
      <c r="V39" s="27">
        <v>70</v>
      </c>
    </row>
    <row r="40" spans="1:22" x14ac:dyDescent="0.2">
      <c r="A40" s="23" t="s">
        <v>1421</v>
      </c>
      <c r="B40" s="23">
        <v>357.40100000000001</v>
      </c>
      <c r="H40" s="26" t="s">
        <v>675</v>
      </c>
      <c r="I40" s="27">
        <v>208</v>
      </c>
      <c r="J40" s="27">
        <v>220</v>
      </c>
      <c r="K40" s="27">
        <v>231</v>
      </c>
      <c r="L40" s="27">
        <v>231</v>
      </c>
      <c r="M40" s="27">
        <v>234</v>
      </c>
      <c r="N40" s="27">
        <v>241</v>
      </c>
      <c r="O40" s="27">
        <v>229</v>
      </c>
      <c r="P40" s="27">
        <v>231</v>
      </c>
      <c r="Q40" s="27">
        <v>236</v>
      </c>
      <c r="R40" s="27">
        <v>236</v>
      </c>
      <c r="S40" s="27">
        <v>242</v>
      </c>
      <c r="T40" s="27"/>
      <c r="U40" s="32" t="s">
        <v>683</v>
      </c>
      <c r="V40" s="27">
        <v>1385</v>
      </c>
    </row>
    <row r="41" spans="1:22" x14ac:dyDescent="0.2">
      <c r="A41" s="23" t="s">
        <v>991</v>
      </c>
      <c r="B41" s="23">
        <v>2708.3820000000001</v>
      </c>
      <c r="C41" s="23">
        <v>2707.1570000000002</v>
      </c>
      <c r="D41" s="23">
        <v>2850.1080000000002</v>
      </c>
      <c r="E41" s="23">
        <v>3012.096</v>
      </c>
      <c r="F41" s="23">
        <v>3145.5070000000001</v>
      </c>
      <c r="H41" s="26" t="s">
        <v>676</v>
      </c>
      <c r="I41" s="27">
        <v>54</v>
      </c>
      <c r="J41" s="27">
        <v>83</v>
      </c>
      <c r="K41" s="27">
        <v>78</v>
      </c>
      <c r="L41" s="27">
        <v>171</v>
      </c>
      <c r="M41" s="27">
        <v>183</v>
      </c>
      <c r="N41" s="27">
        <v>147</v>
      </c>
      <c r="O41" s="27">
        <v>163</v>
      </c>
      <c r="P41" s="27">
        <v>170</v>
      </c>
      <c r="Q41" s="27">
        <v>172</v>
      </c>
      <c r="R41" s="27">
        <v>165</v>
      </c>
      <c r="S41" s="27">
        <v>168</v>
      </c>
      <c r="T41" s="27"/>
      <c r="U41" s="32" t="s">
        <v>684</v>
      </c>
      <c r="V41" s="27">
        <v>104</v>
      </c>
    </row>
    <row r="42" spans="1:22" x14ac:dyDescent="0.2">
      <c r="A42" s="23" t="s">
        <v>976</v>
      </c>
      <c r="B42" s="23">
        <v>7197.8370000000004</v>
      </c>
      <c r="C42" s="23">
        <v>7397.2790000000005</v>
      </c>
      <c r="D42" s="23">
        <v>7611.4940000000006</v>
      </c>
      <c r="E42" s="23">
        <v>7825.86</v>
      </c>
      <c r="F42" s="23">
        <v>8114.0889999999999</v>
      </c>
      <c r="H42" s="26" t="s">
        <v>677</v>
      </c>
      <c r="I42" s="27">
        <v>1705</v>
      </c>
      <c r="J42" s="27">
        <v>1746</v>
      </c>
      <c r="K42" s="27">
        <v>1751</v>
      </c>
      <c r="L42" s="27">
        <v>1757</v>
      </c>
      <c r="M42" s="27">
        <v>1737</v>
      </c>
      <c r="N42" s="27">
        <v>1727</v>
      </c>
      <c r="O42" s="27">
        <v>1694</v>
      </c>
      <c r="P42" s="27">
        <v>1671</v>
      </c>
      <c r="Q42" s="27">
        <v>1661</v>
      </c>
      <c r="R42" s="27">
        <v>1648</v>
      </c>
      <c r="S42" s="27">
        <v>1628</v>
      </c>
      <c r="T42" s="27"/>
      <c r="U42" s="32" t="s">
        <v>685</v>
      </c>
      <c r="V42" s="27">
        <v>33</v>
      </c>
    </row>
    <row r="43" spans="1:22" x14ac:dyDescent="0.2">
      <c r="A43" s="23" t="s">
        <v>977</v>
      </c>
      <c r="B43" s="23">
        <v>2149.6040000000003</v>
      </c>
      <c r="C43" s="23">
        <v>2206.1669999999999</v>
      </c>
      <c r="D43" s="23">
        <v>2273.0749999999998</v>
      </c>
      <c r="E43" s="23">
        <v>2387.2809999999999</v>
      </c>
      <c r="F43" s="23">
        <v>2520.049</v>
      </c>
      <c r="H43" s="26" t="s">
        <v>678</v>
      </c>
      <c r="I43" s="27">
        <v>233</v>
      </c>
      <c r="J43" s="27">
        <v>239</v>
      </c>
      <c r="K43" s="27">
        <v>249</v>
      </c>
      <c r="L43" s="27">
        <v>247</v>
      </c>
      <c r="M43" s="27">
        <v>247</v>
      </c>
      <c r="N43" s="27">
        <v>243</v>
      </c>
      <c r="O43" s="27">
        <v>239</v>
      </c>
      <c r="P43" s="27">
        <v>238</v>
      </c>
      <c r="Q43" s="27">
        <v>235</v>
      </c>
      <c r="R43" s="27">
        <v>230</v>
      </c>
      <c r="S43" s="27">
        <v>242</v>
      </c>
      <c r="T43" s="27"/>
      <c r="U43" s="32" t="s">
        <v>686</v>
      </c>
      <c r="V43" s="27">
        <v>464</v>
      </c>
    </row>
    <row r="44" spans="1:22" x14ac:dyDescent="0.2">
      <c r="A44" s="23" t="s">
        <v>619</v>
      </c>
      <c r="B44" s="23">
        <v>8538.7080000000005</v>
      </c>
      <c r="C44" s="23">
        <v>8876.5770000000011</v>
      </c>
      <c r="D44" s="23">
        <v>8768.402</v>
      </c>
      <c r="E44" s="23">
        <v>8631.3610000000008</v>
      </c>
      <c r="H44" s="26" t="s">
        <v>679</v>
      </c>
      <c r="I44" s="27">
        <v>573</v>
      </c>
      <c r="J44" s="27">
        <v>555</v>
      </c>
      <c r="K44" s="27">
        <v>574</v>
      </c>
      <c r="L44" s="27">
        <v>565</v>
      </c>
      <c r="M44" s="27">
        <v>559</v>
      </c>
      <c r="N44" s="27">
        <v>548</v>
      </c>
      <c r="O44" s="27">
        <v>553</v>
      </c>
      <c r="P44" s="27">
        <v>549</v>
      </c>
      <c r="Q44" s="27">
        <v>544</v>
      </c>
      <c r="R44" s="27">
        <v>536</v>
      </c>
      <c r="S44" s="27">
        <v>548</v>
      </c>
      <c r="T44" s="27"/>
      <c r="U44" s="32" t="s">
        <v>687</v>
      </c>
      <c r="V44" s="27">
        <v>18</v>
      </c>
    </row>
    <row r="45" spans="1:22" x14ac:dyDescent="0.2">
      <c r="A45" s="23" t="s">
        <v>978</v>
      </c>
      <c r="B45" s="23">
        <v>551.34400000000005</v>
      </c>
      <c r="C45" s="23">
        <v>571.97500000000002</v>
      </c>
      <c r="D45" s="23">
        <v>586.54600000000005</v>
      </c>
      <c r="E45" s="23">
        <v>599.83600000000001</v>
      </c>
      <c r="F45" s="23">
        <v>651.49599999999998</v>
      </c>
      <c r="H45" s="26" t="s">
        <v>680</v>
      </c>
      <c r="I45" s="27">
        <v>79</v>
      </c>
      <c r="J45" s="27">
        <v>72</v>
      </c>
      <c r="K45" s="27">
        <v>85</v>
      </c>
      <c r="L45" s="27">
        <v>85</v>
      </c>
      <c r="M45" s="27">
        <v>85</v>
      </c>
      <c r="N45" s="27">
        <v>83</v>
      </c>
      <c r="O45" s="27">
        <v>82</v>
      </c>
      <c r="P45" s="27">
        <v>82</v>
      </c>
      <c r="Q45" s="27">
        <v>82</v>
      </c>
      <c r="R45" s="27">
        <v>77</v>
      </c>
      <c r="S45" s="27">
        <v>80</v>
      </c>
      <c r="T45" s="27"/>
      <c r="U45" s="32" t="s">
        <v>688</v>
      </c>
      <c r="V45" s="27">
        <v>110</v>
      </c>
    </row>
    <row r="46" spans="1:22" x14ac:dyDescent="0.2">
      <c r="A46" s="23" t="s">
        <v>980</v>
      </c>
      <c r="B46" s="23">
        <v>5978.826</v>
      </c>
      <c r="C46" s="23">
        <v>6126.75</v>
      </c>
      <c r="D46" s="23">
        <v>6188.2</v>
      </c>
      <c r="E46" s="23">
        <v>6430.8910000000005</v>
      </c>
      <c r="F46" s="23">
        <v>6870.902</v>
      </c>
      <c r="H46" s="26" t="s">
        <v>681</v>
      </c>
      <c r="I46" s="27">
        <v>15</v>
      </c>
      <c r="J46" s="27">
        <v>42</v>
      </c>
      <c r="K46" s="27">
        <v>65</v>
      </c>
      <c r="L46" s="27">
        <v>68</v>
      </c>
      <c r="M46" s="27">
        <v>68</v>
      </c>
      <c r="N46" s="27">
        <v>68</v>
      </c>
      <c r="O46" s="27">
        <v>68</v>
      </c>
      <c r="P46" s="27">
        <v>68</v>
      </c>
      <c r="Q46" s="27">
        <v>70</v>
      </c>
      <c r="R46" s="27">
        <v>69</v>
      </c>
      <c r="S46" s="27">
        <v>71</v>
      </c>
      <c r="T46" s="27"/>
      <c r="U46" s="32" t="s">
        <v>691</v>
      </c>
      <c r="V46" s="27">
        <v>363</v>
      </c>
    </row>
    <row r="47" spans="1:22" x14ac:dyDescent="0.2">
      <c r="A47" s="23" t="s">
        <v>981</v>
      </c>
      <c r="B47" s="23">
        <v>22429.368999999999</v>
      </c>
      <c r="C47" s="23">
        <v>23555.442999999999</v>
      </c>
      <c r="D47" s="23">
        <v>23965.703000000001</v>
      </c>
      <c r="E47" s="23">
        <v>24826.736000000001</v>
      </c>
      <c r="F47" s="23">
        <v>33162.356</v>
      </c>
      <c r="H47" s="26" t="s">
        <v>682</v>
      </c>
      <c r="I47" s="27">
        <v>193</v>
      </c>
      <c r="J47" s="28">
        <v>199</v>
      </c>
      <c r="K47" s="27">
        <v>9</v>
      </c>
      <c r="L47" s="27">
        <v>17</v>
      </c>
      <c r="M47" s="27">
        <v>20</v>
      </c>
      <c r="N47" s="27">
        <v>21</v>
      </c>
      <c r="O47" s="27">
        <v>21</v>
      </c>
      <c r="P47" s="27">
        <v>22</v>
      </c>
      <c r="Q47" s="27">
        <v>14</v>
      </c>
      <c r="R47" s="27">
        <v>15</v>
      </c>
      <c r="S47" s="27">
        <v>2</v>
      </c>
      <c r="T47" s="27"/>
      <c r="U47" s="32" t="s">
        <v>692</v>
      </c>
      <c r="V47" s="27">
        <v>24</v>
      </c>
    </row>
    <row r="48" spans="1:22" x14ac:dyDescent="0.2">
      <c r="A48" s="23" t="s">
        <v>982</v>
      </c>
      <c r="B48" s="23">
        <v>4644.8730000000005</v>
      </c>
      <c r="C48" s="23">
        <v>4806.6350000000002</v>
      </c>
      <c r="D48" s="23">
        <v>4936.1239999999998</v>
      </c>
      <c r="E48" s="23">
        <v>5175.84</v>
      </c>
      <c r="F48" s="23">
        <v>6630.8090000000002</v>
      </c>
      <c r="H48" s="26" t="s">
        <v>683</v>
      </c>
      <c r="I48" s="27">
        <v>1512</v>
      </c>
      <c r="J48" s="27">
        <v>1511</v>
      </c>
      <c r="K48" s="27">
        <v>1520</v>
      </c>
      <c r="L48" s="27">
        <v>1474</v>
      </c>
      <c r="M48" s="27">
        <v>1417</v>
      </c>
      <c r="N48" s="27">
        <v>1416</v>
      </c>
      <c r="O48" s="27">
        <v>1408</v>
      </c>
      <c r="P48" s="27">
        <v>1401</v>
      </c>
      <c r="Q48" s="27">
        <v>1395</v>
      </c>
      <c r="R48" s="27">
        <v>1386</v>
      </c>
      <c r="S48" s="27">
        <v>1381</v>
      </c>
      <c r="T48" s="27"/>
      <c r="U48" s="32" t="s">
        <v>694</v>
      </c>
      <c r="V48" s="27">
        <v>139</v>
      </c>
    </row>
    <row r="49" spans="1:22" x14ac:dyDescent="0.2">
      <c r="A49" s="23" t="s">
        <v>983</v>
      </c>
      <c r="B49" s="23">
        <v>249.203</v>
      </c>
      <c r="C49" s="23">
        <v>442.947</v>
      </c>
      <c r="D49" s="23">
        <v>531.12200000000007</v>
      </c>
      <c r="E49" s="23">
        <v>628.01499999999999</v>
      </c>
      <c r="F49" s="23">
        <v>597.34199999999998</v>
      </c>
      <c r="H49" s="26" t="s">
        <v>684</v>
      </c>
      <c r="I49" s="27">
        <v>77</v>
      </c>
      <c r="J49" s="27">
        <v>67</v>
      </c>
      <c r="K49" s="27">
        <v>86</v>
      </c>
      <c r="L49" s="27">
        <v>85</v>
      </c>
      <c r="M49" s="27">
        <v>90</v>
      </c>
      <c r="N49" s="27">
        <v>90</v>
      </c>
      <c r="O49" s="27">
        <v>90</v>
      </c>
      <c r="P49" s="27">
        <v>91</v>
      </c>
      <c r="Q49" s="27">
        <v>93</v>
      </c>
      <c r="R49" s="27">
        <v>95</v>
      </c>
      <c r="S49" s="27">
        <v>100</v>
      </c>
      <c r="T49" s="27"/>
      <c r="U49" s="32" t="s">
        <v>695</v>
      </c>
      <c r="V49" s="27">
        <v>728</v>
      </c>
    </row>
    <row r="50" spans="1:22" x14ac:dyDescent="0.2">
      <c r="A50" s="23" t="s">
        <v>984</v>
      </c>
      <c r="B50" s="23">
        <v>8769.5630000000001</v>
      </c>
      <c r="C50" s="23">
        <v>9233.41</v>
      </c>
      <c r="D50" s="23">
        <v>9204.2669999999998</v>
      </c>
      <c r="E50" s="23">
        <v>9159.1010000000006</v>
      </c>
      <c r="F50" s="23">
        <v>9265.0879999999997</v>
      </c>
      <c r="H50" s="26" t="s">
        <v>685</v>
      </c>
      <c r="I50" s="27">
        <v>16</v>
      </c>
      <c r="J50" s="27">
        <v>12</v>
      </c>
      <c r="K50" s="27">
        <v>24</v>
      </c>
      <c r="L50" s="27">
        <v>32</v>
      </c>
      <c r="M50" s="27">
        <v>31</v>
      </c>
      <c r="N50" s="27">
        <v>29</v>
      </c>
      <c r="O50" s="27">
        <v>31</v>
      </c>
      <c r="P50" s="27">
        <v>31</v>
      </c>
      <c r="Q50" s="27">
        <v>32</v>
      </c>
      <c r="R50" s="27">
        <v>32</v>
      </c>
      <c r="S50" s="27">
        <v>31</v>
      </c>
      <c r="T50" s="27"/>
      <c r="U50" s="32" t="s">
        <v>696</v>
      </c>
      <c r="V50" s="27">
        <v>1501</v>
      </c>
    </row>
    <row r="51" spans="1:22" x14ac:dyDescent="0.2">
      <c r="A51" s="23" t="s">
        <v>985</v>
      </c>
      <c r="B51" s="23">
        <v>3111.8009999999999</v>
      </c>
      <c r="C51" s="23">
        <v>3334.5940000000001</v>
      </c>
      <c r="D51" s="23">
        <v>3397.788</v>
      </c>
      <c r="E51" s="23">
        <v>3514.1220000000003</v>
      </c>
      <c r="F51" s="23">
        <v>3694.26</v>
      </c>
      <c r="H51" s="26" t="s">
        <v>686</v>
      </c>
      <c r="I51" s="27">
        <v>515</v>
      </c>
      <c r="J51" s="27">
        <v>540</v>
      </c>
      <c r="K51" s="27">
        <v>539</v>
      </c>
      <c r="L51" s="27">
        <v>520</v>
      </c>
      <c r="M51" s="27">
        <v>506</v>
      </c>
      <c r="N51" s="27">
        <v>509</v>
      </c>
      <c r="O51" s="27">
        <v>484</v>
      </c>
      <c r="P51" s="27">
        <v>474</v>
      </c>
      <c r="Q51" s="27">
        <v>467</v>
      </c>
      <c r="R51" s="27">
        <v>475</v>
      </c>
      <c r="S51" s="27">
        <v>469</v>
      </c>
      <c r="T51" s="27"/>
      <c r="U51" s="32" t="s">
        <v>697</v>
      </c>
      <c r="V51" s="27">
        <v>182</v>
      </c>
    </row>
    <row r="52" spans="1:22" x14ac:dyDescent="0.2">
      <c r="A52" s="23" t="s">
        <v>304</v>
      </c>
      <c r="B52" s="23">
        <v>10446.869000000001</v>
      </c>
      <c r="C52" s="23">
        <v>10505.397999999999</v>
      </c>
      <c r="D52" s="23">
        <v>10675.744000000001</v>
      </c>
      <c r="E52" s="23">
        <v>10926.458000000001</v>
      </c>
      <c r="F52" s="23">
        <v>11203.331</v>
      </c>
      <c r="H52" s="26" t="s">
        <v>687</v>
      </c>
      <c r="I52" s="27">
        <v>43</v>
      </c>
      <c r="J52" s="27">
        <v>44</v>
      </c>
      <c r="K52" s="27">
        <v>42</v>
      </c>
      <c r="L52" s="27">
        <v>41</v>
      </c>
      <c r="M52" s="27">
        <v>38</v>
      </c>
      <c r="N52" s="27">
        <v>40</v>
      </c>
      <c r="O52" s="27">
        <v>39</v>
      </c>
      <c r="P52" s="27">
        <v>38</v>
      </c>
      <c r="Q52" s="27">
        <v>39</v>
      </c>
      <c r="R52" s="27">
        <v>15</v>
      </c>
      <c r="S52" s="27">
        <v>15</v>
      </c>
      <c r="T52" s="27"/>
      <c r="U52" s="32" t="s">
        <v>720</v>
      </c>
      <c r="V52" s="27">
        <v>135</v>
      </c>
    </row>
    <row r="53" spans="1:22" x14ac:dyDescent="0.2">
      <c r="A53" s="23" t="s">
        <v>553</v>
      </c>
      <c r="B53" s="23">
        <v>394.57</v>
      </c>
      <c r="C53" s="23">
        <v>403.952</v>
      </c>
      <c r="D53" s="23">
        <v>433.45699999999999</v>
      </c>
      <c r="E53" s="23">
        <v>438.80200000000002</v>
      </c>
      <c r="F53" s="23">
        <v>454.767</v>
      </c>
      <c r="H53" s="26" t="s">
        <v>688</v>
      </c>
      <c r="I53" s="27">
        <v>109</v>
      </c>
      <c r="J53" s="27">
        <v>127</v>
      </c>
      <c r="K53" s="27">
        <v>110</v>
      </c>
      <c r="L53" s="27">
        <v>105</v>
      </c>
      <c r="M53" s="27">
        <v>102</v>
      </c>
      <c r="N53" s="27">
        <v>103</v>
      </c>
      <c r="O53" s="27">
        <v>101</v>
      </c>
      <c r="P53" s="27">
        <v>104</v>
      </c>
      <c r="Q53" s="27">
        <v>109</v>
      </c>
      <c r="R53" s="27">
        <v>111</v>
      </c>
      <c r="S53" s="27">
        <v>110</v>
      </c>
      <c r="T53" s="27"/>
      <c r="U53" s="32" t="s">
        <v>722</v>
      </c>
      <c r="V53" s="27">
        <v>3935</v>
      </c>
    </row>
    <row r="54" spans="1:22" x14ac:dyDescent="0.2">
      <c r="A54" s="23" t="s">
        <v>554</v>
      </c>
      <c r="B54" s="23">
        <v>16364.601000000001</v>
      </c>
      <c r="C54" s="23">
        <v>16808.438999999998</v>
      </c>
      <c r="D54" s="23">
        <v>17079.531999999999</v>
      </c>
      <c r="E54" s="23">
        <v>17538.677</v>
      </c>
      <c r="F54" s="23">
        <v>18022.178</v>
      </c>
      <c r="H54" s="26" t="s">
        <v>689</v>
      </c>
      <c r="I54" s="27">
        <v>3</v>
      </c>
      <c r="J54" s="27">
        <v>1</v>
      </c>
      <c r="K54" s="27">
        <v>2</v>
      </c>
      <c r="L54" s="27">
        <v>1</v>
      </c>
      <c r="M54" s="27">
        <v>1</v>
      </c>
      <c r="N54" s="27">
        <v>1</v>
      </c>
      <c r="O54" s="27">
        <v>1</v>
      </c>
      <c r="P54" s="27">
        <v>1</v>
      </c>
      <c r="Q54" s="27"/>
      <c r="R54" s="27"/>
      <c r="S54" s="27"/>
      <c r="T54" s="27"/>
      <c r="U54" s="32" t="s">
        <v>723</v>
      </c>
      <c r="V54" s="27">
        <v>249</v>
      </c>
    </row>
    <row r="55" spans="1:22" x14ac:dyDescent="0.2">
      <c r="A55" s="23" t="s">
        <v>555</v>
      </c>
      <c r="B55" s="23">
        <v>10205.77</v>
      </c>
      <c r="C55" s="23">
        <v>10534.67</v>
      </c>
      <c r="D55" s="23">
        <v>10760.219000000001</v>
      </c>
      <c r="E55" s="23">
        <v>10929.784</v>
      </c>
      <c r="F55" s="23">
        <v>11064.56</v>
      </c>
      <c r="H55" s="26" t="s">
        <v>690</v>
      </c>
      <c r="I55" s="27">
        <v>11</v>
      </c>
      <c r="J55" s="28">
        <v>2</v>
      </c>
      <c r="K55" s="27"/>
      <c r="L55" s="27"/>
      <c r="M55" s="27"/>
      <c r="N55" s="27"/>
      <c r="O55" s="27"/>
      <c r="P55" s="27"/>
      <c r="Q55" s="27"/>
      <c r="R55" s="27"/>
      <c r="S55" s="27"/>
      <c r="T55" s="27"/>
      <c r="U55" s="32" t="s">
        <v>724</v>
      </c>
      <c r="V55" s="27">
        <v>66</v>
      </c>
    </row>
    <row r="56" spans="1:22" x14ac:dyDescent="0.2">
      <c r="A56" s="23" t="s">
        <v>556</v>
      </c>
      <c r="B56" s="23">
        <v>5021.2130000000006</v>
      </c>
      <c r="C56" s="23">
        <v>5067.0150000000003</v>
      </c>
      <c r="D56" s="23">
        <v>5173.5590000000002</v>
      </c>
      <c r="E56" s="23">
        <v>5253.2690000000002</v>
      </c>
      <c r="F56" s="23">
        <v>5388.74</v>
      </c>
      <c r="H56" s="26" t="s">
        <v>691</v>
      </c>
      <c r="I56" s="27">
        <v>396</v>
      </c>
      <c r="J56" s="27">
        <v>394</v>
      </c>
      <c r="K56" s="27">
        <v>384</v>
      </c>
      <c r="L56" s="27">
        <v>367</v>
      </c>
      <c r="M56" s="27">
        <v>359</v>
      </c>
      <c r="N56" s="27">
        <v>355</v>
      </c>
      <c r="O56" s="27">
        <v>352</v>
      </c>
      <c r="P56" s="27">
        <v>347</v>
      </c>
      <c r="Q56" s="27">
        <v>340</v>
      </c>
      <c r="R56" s="27">
        <v>367</v>
      </c>
      <c r="S56" s="27">
        <v>364</v>
      </c>
      <c r="T56" s="27"/>
      <c r="U56" s="32" t="s">
        <v>725</v>
      </c>
      <c r="V56" s="27">
        <v>1118</v>
      </c>
    </row>
    <row r="57" spans="1:22" x14ac:dyDescent="0.2">
      <c r="A57" s="23" t="s">
        <v>558</v>
      </c>
      <c r="B57" s="23">
        <v>712.91800000000001</v>
      </c>
      <c r="C57" s="23">
        <v>713.64</v>
      </c>
      <c r="D57" s="23">
        <v>714.62900000000002</v>
      </c>
      <c r="E57" s="23">
        <v>776.31700000000001</v>
      </c>
      <c r="F57" s="23">
        <v>798.375</v>
      </c>
      <c r="H57" s="26" t="s">
        <v>692</v>
      </c>
      <c r="I57" s="27">
        <v>22</v>
      </c>
      <c r="J57" s="27">
        <v>24</v>
      </c>
      <c r="K57" s="27">
        <v>20</v>
      </c>
      <c r="L57" s="27">
        <v>18</v>
      </c>
      <c r="M57" s="27">
        <v>23</v>
      </c>
      <c r="N57" s="27">
        <v>24</v>
      </c>
      <c r="O57" s="27">
        <v>23</v>
      </c>
      <c r="P57" s="27">
        <v>25</v>
      </c>
      <c r="Q57" s="27">
        <v>24</v>
      </c>
      <c r="R57" s="27">
        <v>24</v>
      </c>
      <c r="S57" s="27">
        <v>23</v>
      </c>
      <c r="T57" s="27"/>
      <c r="U57" s="32" t="s">
        <v>726</v>
      </c>
      <c r="V57" s="27">
        <v>3048</v>
      </c>
    </row>
    <row r="58" spans="1:22" x14ac:dyDescent="0.2">
      <c r="A58" s="23" t="s">
        <v>867</v>
      </c>
      <c r="B58" s="23">
        <v>3082.759</v>
      </c>
      <c r="C58" s="23">
        <v>3116.308</v>
      </c>
      <c r="D58" s="23">
        <v>3173.1410000000001</v>
      </c>
      <c r="E58" s="23">
        <v>3295.8830000000003</v>
      </c>
      <c r="F58" s="23">
        <v>3310.2060000000001</v>
      </c>
      <c r="H58" s="26" t="s">
        <v>693</v>
      </c>
      <c r="I58" s="27"/>
      <c r="J58" s="27"/>
      <c r="K58" s="27"/>
      <c r="L58" s="27">
        <v>1</v>
      </c>
      <c r="M58" s="27"/>
      <c r="N58" s="27"/>
      <c r="O58" s="27"/>
      <c r="P58" s="27"/>
      <c r="Q58" s="27"/>
      <c r="R58" s="27"/>
      <c r="S58" s="27"/>
      <c r="T58" s="27"/>
      <c r="U58" s="32" t="s">
        <v>727</v>
      </c>
      <c r="V58" s="27">
        <v>6291</v>
      </c>
    </row>
    <row r="59" spans="1:22" x14ac:dyDescent="0.2">
      <c r="A59" s="23" t="s">
        <v>868</v>
      </c>
      <c r="B59" s="23">
        <v>374.69900000000001</v>
      </c>
      <c r="C59" s="23">
        <v>393.577</v>
      </c>
      <c r="D59" s="23">
        <v>414.31800000000004</v>
      </c>
      <c r="E59" s="23">
        <v>448.70600000000002</v>
      </c>
      <c r="F59" s="23">
        <v>463.34200000000004</v>
      </c>
      <c r="H59" s="26" t="s">
        <v>694</v>
      </c>
      <c r="I59" s="27">
        <v>116</v>
      </c>
      <c r="J59" s="27">
        <v>132</v>
      </c>
      <c r="K59" s="27">
        <v>156</v>
      </c>
      <c r="L59" s="27">
        <v>151</v>
      </c>
      <c r="M59" s="27">
        <v>150</v>
      </c>
      <c r="N59" s="27">
        <v>152</v>
      </c>
      <c r="O59" s="27">
        <v>156</v>
      </c>
      <c r="P59" s="27">
        <v>155</v>
      </c>
      <c r="Q59" s="27">
        <v>149</v>
      </c>
      <c r="R59" s="27">
        <v>143</v>
      </c>
      <c r="S59" s="27">
        <v>144</v>
      </c>
      <c r="T59" s="27"/>
      <c r="U59" s="32" t="s">
        <v>728</v>
      </c>
      <c r="V59" s="27">
        <v>1853</v>
      </c>
    </row>
    <row r="60" spans="1:22" x14ac:dyDescent="0.2">
      <c r="A60" s="23" t="s">
        <v>248</v>
      </c>
      <c r="B60" s="23">
        <v>9608</v>
      </c>
      <c r="C60" s="23">
        <v>9773</v>
      </c>
      <c r="D60" s="23">
        <v>10023</v>
      </c>
      <c r="E60" s="23">
        <v>10212</v>
      </c>
      <c r="F60" s="23">
        <v>10500</v>
      </c>
      <c r="H60" s="26" t="s">
        <v>695</v>
      </c>
      <c r="I60" s="27">
        <v>649</v>
      </c>
      <c r="J60" s="27">
        <v>712</v>
      </c>
      <c r="K60" s="27">
        <v>740</v>
      </c>
      <c r="L60" s="27">
        <v>743</v>
      </c>
      <c r="M60" s="27">
        <v>753</v>
      </c>
      <c r="N60" s="27">
        <v>743</v>
      </c>
      <c r="O60" s="27">
        <v>723</v>
      </c>
      <c r="P60" s="27">
        <v>730</v>
      </c>
      <c r="Q60" s="27">
        <v>723</v>
      </c>
      <c r="R60" s="27">
        <v>721</v>
      </c>
      <c r="S60" s="27">
        <v>726</v>
      </c>
      <c r="T60" s="27"/>
      <c r="U60" s="32" t="s">
        <v>729</v>
      </c>
      <c r="V60" s="27">
        <v>348</v>
      </c>
    </row>
    <row r="61" spans="1:22" x14ac:dyDescent="0.2">
      <c r="A61" s="23" t="s">
        <v>145</v>
      </c>
      <c r="B61" s="23">
        <v>8586.5619999999999</v>
      </c>
      <c r="C61" s="23">
        <v>8793.3549999999996</v>
      </c>
      <c r="D61" s="23">
        <v>9062.991</v>
      </c>
      <c r="E61" s="23">
        <v>9261.5910000000003</v>
      </c>
      <c r="F61" s="23">
        <v>9599.9750000000004</v>
      </c>
      <c r="H61" s="26" t="s">
        <v>696</v>
      </c>
      <c r="I61" s="27">
        <v>1494</v>
      </c>
      <c r="J61" s="27">
        <v>1559</v>
      </c>
      <c r="K61" s="27">
        <v>1661</v>
      </c>
      <c r="L61" s="27">
        <v>1666</v>
      </c>
      <c r="M61" s="27">
        <v>1631</v>
      </c>
      <c r="N61" s="27">
        <v>1606</v>
      </c>
      <c r="O61" s="27">
        <v>1590</v>
      </c>
      <c r="P61" s="27">
        <v>1559</v>
      </c>
      <c r="Q61" s="27">
        <v>1542</v>
      </c>
      <c r="R61" s="27">
        <v>1517</v>
      </c>
      <c r="S61" s="27">
        <v>1506</v>
      </c>
      <c r="T61" s="27"/>
      <c r="U61" s="32" t="s">
        <v>730</v>
      </c>
      <c r="V61" s="27">
        <v>3</v>
      </c>
    </row>
    <row r="62" spans="1:22" x14ac:dyDescent="0.2">
      <c r="A62" s="23" t="s">
        <v>249</v>
      </c>
      <c r="B62" s="23">
        <v>2198</v>
      </c>
      <c r="C62" s="23">
        <v>2272</v>
      </c>
      <c r="D62" s="23">
        <v>2345</v>
      </c>
      <c r="E62" s="23">
        <v>2392</v>
      </c>
      <c r="F62" s="23">
        <v>2485</v>
      </c>
      <c r="H62" s="26" t="s">
        <v>697</v>
      </c>
      <c r="I62" s="27">
        <v>202</v>
      </c>
      <c r="J62" s="27">
        <v>187</v>
      </c>
      <c r="K62" s="27">
        <v>190</v>
      </c>
      <c r="L62" s="27">
        <v>212</v>
      </c>
      <c r="M62" s="27">
        <v>211</v>
      </c>
      <c r="N62" s="27">
        <v>199</v>
      </c>
      <c r="O62" s="27">
        <v>201</v>
      </c>
      <c r="P62" s="27">
        <v>197</v>
      </c>
      <c r="Q62" s="27">
        <v>193</v>
      </c>
      <c r="R62" s="27">
        <v>188</v>
      </c>
      <c r="S62" s="27">
        <v>183</v>
      </c>
      <c r="T62" s="27"/>
      <c r="U62" s="32" t="s">
        <v>731</v>
      </c>
      <c r="V62" s="27">
        <v>16611</v>
      </c>
    </row>
    <row r="63" spans="1:22" x14ac:dyDescent="0.2">
      <c r="A63" s="23" t="s">
        <v>250</v>
      </c>
      <c r="B63" s="23">
        <v>2490</v>
      </c>
      <c r="C63" s="23">
        <v>2454</v>
      </c>
      <c r="D63" s="23">
        <v>2510</v>
      </c>
      <c r="E63" s="23">
        <v>2536</v>
      </c>
      <c r="F63" s="23">
        <v>2630</v>
      </c>
      <c r="H63" s="26" t="s">
        <v>720</v>
      </c>
      <c r="I63" s="27">
        <v>130</v>
      </c>
      <c r="J63" s="27">
        <v>133</v>
      </c>
      <c r="K63" s="27">
        <v>156</v>
      </c>
      <c r="L63" s="27">
        <v>164</v>
      </c>
      <c r="M63" s="27">
        <v>152</v>
      </c>
      <c r="N63" s="27">
        <v>151</v>
      </c>
      <c r="O63" s="27">
        <v>143</v>
      </c>
      <c r="P63" s="27">
        <v>139</v>
      </c>
      <c r="Q63" s="27">
        <v>137</v>
      </c>
      <c r="R63" s="27">
        <v>135</v>
      </c>
      <c r="S63" s="27">
        <v>138</v>
      </c>
      <c r="T63" s="27"/>
      <c r="U63" s="32" t="s">
        <v>732</v>
      </c>
      <c r="V63" s="27">
        <v>1209</v>
      </c>
    </row>
    <row r="64" spans="1:22" x14ac:dyDescent="0.2">
      <c r="A64" s="23" t="s">
        <v>251</v>
      </c>
      <c r="B64" s="23">
        <v>91</v>
      </c>
      <c r="C64" s="23">
        <v>94</v>
      </c>
      <c r="D64" s="23">
        <v>94</v>
      </c>
      <c r="E64" s="23">
        <v>107</v>
      </c>
      <c r="F64" s="23">
        <v>116</v>
      </c>
      <c r="H64" s="26" t="s">
        <v>721</v>
      </c>
      <c r="I64" s="27">
        <v>143</v>
      </c>
      <c r="J64" s="27">
        <v>72</v>
      </c>
      <c r="K64" s="27">
        <v>6</v>
      </c>
      <c r="L64" s="27"/>
      <c r="M64" s="27"/>
      <c r="N64" s="27"/>
      <c r="O64" s="27"/>
      <c r="P64" s="27"/>
      <c r="Q64" s="27"/>
      <c r="R64" s="27">
        <v>4</v>
      </c>
      <c r="S64" s="27">
        <v>3</v>
      </c>
      <c r="T64" s="27"/>
      <c r="U64" s="32" t="s">
        <v>733</v>
      </c>
      <c r="V64" s="27">
        <v>305</v>
      </c>
    </row>
    <row r="65" spans="1:22" x14ac:dyDescent="0.2">
      <c r="A65" s="23" t="s">
        <v>252</v>
      </c>
      <c r="B65" s="23">
        <v>4847</v>
      </c>
      <c r="C65" s="23">
        <v>4971</v>
      </c>
      <c r="D65" s="23">
        <v>5093</v>
      </c>
      <c r="E65" s="23">
        <v>5193</v>
      </c>
      <c r="F65" s="23">
        <v>5293</v>
      </c>
      <c r="H65" s="26" t="s">
        <v>722</v>
      </c>
      <c r="I65" s="27">
        <v>3936</v>
      </c>
      <c r="J65" s="27">
        <v>4042</v>
      </c>
      <c r="K65" s="27">
        <v>4052</v>
      </c>
      <c r="L65" s="27">
        <v>4086</v>
      </c>
      <c r="M65" s="27">
        <v>4090</v>
      </c>
      <c r="N65" s="27">
        <v>4061</v>
      </c>
      <c r="O65" s="27">
        <v>4017</v>
      </c>
      <c r="P65" s="27">
        <v>3965</v>
      </c>
      <c r="Q65" s="27">
        <v>3920</v>
      </c>
      <c r="R65" s="27">
        <v>3895</v>
      </c>
      <c r="S65" s="27">
        <v>3948</v>
      </c>
      <c r="T65" s="27"/>
      <c r="U65" s="32" t="s">
        <v>945</v>
      </c>
      <c r="V65" s="27">
        <v>4802</v>
      </c>
    </row>
    <row r="66" spans="1:22" x14ac:dyDescent="0.2">
      <c r="A66" s="23" t="s">
        <v>774</v>
      </c>
      <c r="B66" s="23">
        <v>1952.655</v>
      </c>
      <c r="C66" s="23">
        <v>2043.3770000000002</v>
      </c>
      <c r="D66" s="23">
        <v>2116.3540000000003</v>
      </c>
      <c r="E66" s="23">
        <v>2170.9079999999999</v>
      </c>
      <c r="F66" s="23">
        <v>2262.4520000000002</v>
      </c>
      <c r="H66" s="26" t="s">
        <v>723</v>
      </c>
      <c r="I66" s="27">
        <v>206</v>
      </c>
      <c r="J66" s="27">
        <v>237</v>
      </c>
      <c r="K66" s="27">
        <v>238</v>
      </c>
      <c r="L66" s="27">
        <v>251</v>
      </c>
      <c r="M66" s="27">
        <v>254</v>
      </c>
      <c r="N66" s="27">
        <v>253</v>
      </c>
      <c r="O66" s="27">
        <v>252</v>
      </c>
      <c r="P66" s="27">
        <v>250</v>
      </c>
      <c r="Q66" s="27">
        <v>246</v>
      </c>
      <c r="R66" s="27">
        <v>247</v>
      </c>
      <c r="S66" s="27">
        <v>243</v>
      </c>
      <c r="T66" s="27"/>
      <c r="U66" s="32" t="s">
        <v>946</v>
      </c>
      <c r="V66" s="27">
        <v>626</v>
      </c>
    </row>
    <row r="67" spans="1:22" x14ac:dyDescent="0.2">
      <c r="A67" s="23" t="s">
        <v>126</v>
      </c>
      <c r="B67" s="23">
        <v>2161.5219999999999</v>
      </c>
      <c r="C67" s="23">
        <v>2141.8310000000001</v>
      </c>
      <c r="D67" s="23">
        <v>2221.404</v>
      </c>
      <c r="E67" s="23">
        <v>2249.6460000000002</v>
      </c>
      <c r="F67" s="23">
        <v>2360.9520000000002</v>
      </c>
      <c r="H67" s="26" t="s">
        <v>724</v>
      </c>
      <c r="I67" s="27">
        <v>59</v>
      </c>
      <c r="J67" s="27">
        <v>63</v>
      </c>
      <c r="K67" s="27">
        <v>57</v>
      </c>
      <c r="L67" s="27">
        <v>74</v>
      </c>
      <c r="M67" s="27">
        <v>70</v>
      </c>
      <c r="N67" s="27">
        <v>67</v>
      </c>
      <c r="O67" s="27">
        <v>64</v>
      </c>
      <c r="P67" s="27">
        <v>67</v>
      </c>
      <c r="Q67" s="27">
        <v>62</v>
      </c>
      <c r="R67" s="27">
        <v>66</v>
      </c>
      <c r="S67" s="27">
        <v>68</v>
      </c>
      <c r="T67" s="27"/>
      <c r="U67" s="32" t="s">
        <v>947</v>
      </c>
      <c r="V67" s="27">
        <v>1567</v>
      </c>
    </row>
    <row r="68" spans="1:22" x14ac:dyDescent="0.2">
      <c r="A68" s="23" t="s">
        <v>138</v>
      </c>
      <c r="B68" s="23">
        <v>76.918000000000006</v>
      </c>
      <c r="C68" s="23">
        <v>78.234999999999999</v>
      </c>
      <c r="D68" s="23">
        <v>80.34</v>
      </c>
      <c r="E68" s="23">
        <v>93.518000000000001</v>
      </c>
      <c r="F68" s="23">
        <v>97.385000000000005</v>
      </c>
      <c r="H68" s="26" t="s">
        <v>725</v>
      </c>
      <c r="I68" s="27">
        <v>1097</v>
      </c>
      <c r="J68" s="27">
        <v>1113</v>
      </c>
      <c r="K68" s="27">
        <v>1134</v>
      </c>
      <c r="L68" s="27">
        <v>1137</v>
      </c>
      <c r="M68" s="27">
        <v>1105</v>
      </c>
      <c r="N68" s="27">
        <v>1099</v>
      </c>
      <c r="O68" s="27">
        <v>1089</v>
      </c>
      <c r="P68" s="27">
        <v>1082</v>
      </c>
      <c r="Q68" s="27">
        <v>1106</v>
      </c>
      <c r="R68" s="27">
        <v>1122</v>
      </c>
      <c r="S68" s="27">
        <v>1129</v>
      </c>
      <c r="T68" s="27"/>
      <c r="U68" s="32" t="s">
        <v>948</v>
      </c>
      <c r="V68" s="27">
        <v>269</v>
      </c>
    </row>
    <row r="69" spans="1:22" x14ac:dyDescent="0.2">
      <c r="A69" s="23" t="s">
        <v>166</v>
      </c>
      <c r="B69" s="23">
        <v>4395.4670000000006</v>
      </c>
      <c r="C69" s="23">
        <v>4529.9120000000003</v>
      </c>
      <c r="D69" s="23">
        <v>4644.893</v>
      </c>
      <c r="E69" s="23">
        <v>4747.5190000000002</v>
      </c>
      <c r="F69" s="23">
        <v>4879.1860000000006</v>
      </c>
      <c r="H69" s="26" t="s">
        <v>726</v>
      </c>
      <c r="I69" s="27">
        <v>2890</v>
      </c>
      <c r="J69" s="27">
        <v>2904</v>
      </c>
      <c r="K69" s="27">
        <v>3015</v>
      </c>
      <c r="L69" s="27">
        <v>3080</v>
      </c>
      <c r="M69" s="27">
        <v>3040</v>
      </c>
      <c r="N69" s="27">
        <v>3002</v>
      </c>
      <c r="O69" s="27">
        <v>2985</v>
      </c>
      <c r="P69" s="27">
        <v>2972</v>
      </c>
      <c r="Q69" s="27">
        <v>2985</v>
      </c>
      <c r="R69" s="27">
        <v>2992</v>
      </c>
      <c r="S69" s="27">
        <v>2997</v>
      </c>
      <c r="T69" s="27"/>
      <c r="U69" s="32" t="s">
        <v>949</v>
      </c>
      <c r="V69" s="27">
        <v>268</v>
      </c>
    </row>
    <row r="70" spans="1:22" x14ac:dyDescent="0.2">
      <c r="A70" s="23" t="s">
        <v>253</v>
      </c>
      <c r="C70" s="23">
        <v>4</v>
      </c>
      <c r="D70" s="23">
        <v>2</v>
      </c>
      <c r="E70" s="23">
        <v>5</v>
      </c>
      <c r="F70" s="23">
        <v>8</v>
      </c>
      <c r="H70" s="26" t="s">
        <v>727</v>
      </c>
      <c r="I70" s="27">
        <v>6591</v>
      </c>
      <c r="J70" s="27">
        <v>6302</v>
      </c>
      <c r="K70" s="27">
        <v>6740</v>
      </c>
      <c r="L70" s="27">
        <v>6768</v>
      </c>
      <c r="M70" s="27">
        <v>6780</v>
      </c>
      <c r="N70" s="27">
        <v>6653</v>
      </c>
      <c r="O70" s="27">
        <v>6558</v>
      </c>
      <c r="P70" s="27">
        <v>6479</v>
      </c>
      <c r="Q70" s="27">
        <v>6393</v>
      </c>
      <c r="R70" s="27">
        <v>6361</v>
      </c>
      <c r="S70" s="27">
        <v>6348</v>
      </c>
      <c r="T70" s="27"/>
      <c r="U70" s="32" t="s">
        <v>950</v>
      </c>
      <c r="V70" s="27">
        <v>1428</v>
      </c>
    </row>
    <row r="71" spans="1:22" x14ac:dyDescent="0.2">
      <c r="A71" s="23" t="s">
        <v>87</v>
      </c>
      <c r="C71" s="23">
        <v>2</v>
      </c>
      <c r="E71" s="23">
        <v>3</v>
      </c>
      <c r="F71" s="23">
        <v>2</v>
      </c>
      <c r="H71" s="26" t="s">
        <v>728</v>
      </c>
      <c r="I71" s="27">
        <v>1363</v>
      </c>
      <c r="J71" s="27">
        <v>1650</v>
      </c>
      <c r="K71" s="27">
        <v>2040</v>
      </c>
      <c r="L71" s="27">
        <v>2017</v>
      </c>
      <c r="M71" s="27">
        <v>1994</v>
      </c>
      <c r="N71" s="27">
        <v>1984</v>
      </c>
      <c r="O71" s="27">
        <v>1949</v>
      </c>
      <c r="P71" s="27">
        <v>1917</v>
      </c>
      <c r="Q71" s="27">
        <v>1904</v>
      </c>
      <c r="R71" s="27">
        <v>1887</v>
      </c>
      <c r="S71" s="27">
        <v>1863</v>
      </c>
      <c r="T71" s="27"/>
      <c r="U71" s="32" t="s">
        <v>951</v>
      </c>
      <c r="V71" s="27">
        <v>3597</v>
      </c>
    </row>
    <row r="72" spans="1:22" x14ac:dyDescent="0.2">
      <c r="A72" s="23" t="s">
        <v>88</v>
      </c>
      <c r="C72" s="23">
        <v>3</v>
      </c>
      <c r="D72" s="23">
        <v>2</v>
      </c>
      <c r="E72" s="23">
        <v>2</v>
      </c>
      <c r="F72" s="23">
        <v>2</v>
      </c>
      <c r="H72" s="26" t="s">
        <v>729</v>
      </c>
      <c r="I72" s="27">
        <v>177</v>
      </c>
      <c r="J72" s="27">
        <v>301</v>
      </c>
      <c r="K72" s="27">
        <v>357</v>
      </c>
      <c r="L72" s="27">
        <v>373</v>
      </c>
      <c r="M72" s="27">
        <v>376</v>
      </c>
      <c r="N72" s="27">
        <v>372</v>
      </c>
      <c r="O72" s="27">
        <v>341</v>
      </c>
      <c r="P72" s="27">
        <v>348</v>
      </c>
      <c r="Q72" s="27">
        <v>349</v>
      </c>
      <c r="R72" s="27">
        <v>346</v>
      </c>
      <c r="S72" s="27">
        <v>374</v>
      </c>
      <c r="T72" s="27"/>
      <c r="U72" s="32" t="s">
        <v>952</v>
      </c>
      <c r="V72" s="27">
        <v>203</v>
      </c>
    </row>
    <row r="73" spans="1:22" x14ac:dyDescent="0.2">
      <c r="A73" s="23" t="s">
        <v>1416</v>
      </c>
      <c r="B73" s="23">
        <v>5</v>
      </c>
      <c r="H73" s="26" t="s">
        <v>730</v>
      </c>
      <c r="I73" s="27">
        <v>1542</v>
      </c>
      <c r="J73" s="28">
        <v>1012</v>
      </c>
      <c r="K73" s="27">
        <v>376</v>
      </c>
      <c r="L73" s="27">
        <v>173</v>
      </c>
      <c r="M73" s="27">
        <v>1</v>
      </c>
      <c r="N73" s="27">
        <v>2</v>
      </c>
      <c r="O73" s="27">
        <v>4</v>
      </c>
      <c r="P73" s="27">
        <v>44</v>
      </c>
      <c r="Q73" s="27">
        <v>39</v>
      </c>
      <c r="R73" s="27">
        <v>11</v>
      </c>
      <c r="S73" s="27">
        <v>11</v>
      </c>
      <c r="T73" s="27"/>
      <c r="U73" s="32" t="s">
        <v>953</v>
      </c>
      <c r="V73" s="27">
        <v>54</v>
      </c>
    </row>
    <row r="74" spans="1:22" x14ac:dyDescent="0.2">
      <c r="A74" s="23" t="s">
        <v>89</v>
      </c>
      <c r="B74" s="23">
        <v>67</v>
      </c>
      <c r="C74" s="23">
        <v>65</v>
      </c>
      <c r="D74" s="23">
        <v>68</v>
      </c>
      <c r="E74" s="23">
        <v>66</v>
      </c>
      <c r="F74" s="23">
        <v>67</v>
      </c>
      <c r="H74" s="26" t="s">
        <v>731</v>
      </c>
      <c r="I74" s="27">
        <v>17415</v>
      </c>
      <c r="J74" s="27">
        <v>17171</v>
      </c>
      <c r="K74" s="27">
        <v>17217</v>
      </c>
      <c r="L74" s="27">
        <v>17224</v>
      </c>
      <c r="M74" s="27">
        <v>17058</v>
      </c>
      <c r="N74" s="27">
        <v>16901</v>
      </c>
      <c r="O74" s="27">
        <v>16768</v>
      </c>
      <c r="P74" s="27">
        <v>16682</v>
      </c>
      <c r="Q74" s="27">
        <v>16799</v>
      </c>
      <c r="R74" s="27">
        <v>16747</v>
      </c>
      <c r="S74" s="27">
        <v>16649</v>
      </c>
      <c r="T74" s="27"/>
      <c r="U74" s="32" t="s">
        <v>954</v>
      </c>
      <c r="V74" s="27">
        <v>1129</v>
      </c>
    </row>
    <row r="75" spans="1:22" x14ac:dyDescent="0.2">
      <c r="A75" s="23" t="s">
        <v>90</v>
      </c>
      <c r="B75" s="23">
        <v>477</v>
      </c>
      <c r="C75" s="23">
        <v>491</v>
      </c>
      <c r="D75" s="23">
        <v>511</v>
      </c>
      <c r="E75" s="23">
        <v>512</v>
      </c>
      <c r="F75" s="23">
        <v>524</v>
      </c>
      <c r="H75" s="26" t="s">
        <v>732</v>
      </c>
      <c r="I75" s="27">
        <v>943</v>
      </c>
      <c r="J75" s="27">
        <v>1082</v>
      </c>
      <c r="K75" s="27">
        <v>1118</v>
      </c>
      <c r="L75" s="27">
        <v>1162</v>
      </c>
      <c r="M75" s="27">
        <v>1177</v>
      </c>
      <c r="N75" s="27">
        <v>1173</v>
      </c>
      <c r="O75" s="27">
        <v>1154</v>
      </c>
      <c r="P75" s="27">
        <v>1168</v>
      </c>
      <c r="Q75" s="27">
        <v>1162</v>
      </c>
      <c r="R75" s="27">
        <v>1158</v>
      </c>
      <c r="S75" s="27">
        <v>1180</v>
      </c>
      <c r="T75" s="27"/>
      <c r="U75" s="32" t="s">
        <v>955</v>
      </c>
      <c r="V75" s="27">
        <v>85</v>
      </c>
    </row>
    <row r="76" spans="1:22" x14ac:dyDescent="0.2">
      <c r="A76" s="23" t="s">
        <v>91</v>
      </c>
      <c r="B76" s="23">
        <v>144</v>
      </c>
      <c r="C76" s="23">
        <v>147</v>
      </c>
      <c r="D76" s="23">
        <v>155</v>
      </c>
      <c r="E76" s="23">
        <v>149</v>
      </c>
      <c r="F76" s="23">
        <v>167</v>
      </c>
      <c r="H76" s="26" t="s">
        <v>733</v>
      </c>
      <c r="I76" s="27">
        <v>202</v>
      </c>
      <c r="J76" s="27">
        <v>261</v>
      </c>
      <c r="K76" s="27">
        <v>288</v>
      </c>
      <c r="L76" s="27">
        <v>333</v>
      </c>
      <c r="M76" s="27">
        <v>338</v>
      </c>
      <c r="N76" s="27">
        <v>338</v>
      </c>
      <c r="O76" s="27">
        <v>326</v>
      </c>
      <c r="P76" s="27">
        <v>322</v>
      </c>
      <c r="Q76" s="27">
        <v>327</v>
      </c>
      <c r="R76" s="27">
        <v>324</v>
      </c>
      <c r="S76" s="27">
        <v>310</v>
      </c>
      <c r="T76" s="27"/>
      <c r="U76" s="32" t="s">
        <v>993</v>
      </c>
      <c r="V76" s="27">
        <v>233</v>
      </c>
    </row>
    <row r="77" spans="1:22" x14ac:dyDescent="0.2">
      <c r="A77" s="23" t="s">
        <v>92</v>
      </c>
      <c r="B77" s="23">
        <v>597</v>
      </c>
      <c r="C77" s="23">
        <v>621</v>
      </c>
      <c r="D77" s="23">
        <v>634</v>
      </c>
      <c r="E77" s="23">
        <v>567</v>
      </c>
      <c r="H77" s="26" t="s">
        <v>945</v>
      </c>
      <c r="I77" s="27">
        <v>5052</v>
      </c>
      <c r="J77" s="27">
        <v>5175</v>
      </c>
      <c r="K77" s="27">
        <v>5355</v>
      </c>
      <c r="L77" s="27">
        <v>5136</v>
      </c>
      <c r="M77" s="27">
        <v>4993</v>
      </c>
      <c r="N77" s="27">
        <v>4871</v>
      </c>
      <c r="O77" s="27">
        <v>4832</v>
      </c>
      <c r="P77" s="27">
        <v>4878</v>
      </c>
      <c r="Q77" s="27">
        <v>4843</v>
      </c>
      <c r="R77" s="27">
        <v>4826</v>
      </c>
      <c r="S77" s="27">
        <v>4805</v>
      </c>
      <c r="T77" s="27"/>
      <c r="U77" s="32" t="s">
        <v>994</v>
      </c>
      <c r="V77" s="27">
        <v>86</v>
      </c>
    </row>
    <row r="78" spans="1:22" x14ac:dyDescent="0.2">
      <c r="A78" s="23" t="s">
        <v>93</v>
      </c>
      <c r="B78" s="23">
        <v>8</v>
      </c>
      <c r="C78" s="23">
        <v>9</v>
      </c>
      <c r="D78" s="23">
        <v>10</v>
      </c>
      <c r="E78" s="23">
        <v>9</v>
      </c>
      <c r="F78" s="23">
        <v>14</v>
      </c>
      <c r="H78" s="26" t="s">
        <v>946</v>
      </c>
      <c r="I78" s="27">
        <v>600</v>
      </c>
      <c r="J78" s="27">
        <v>621</v>
      </c>
      <c r="K78" s="27">
        <v>650</v>
      </c>
      <c r="L78" s="27">
        <v>659</v>
      </c>
      <c r="M78" s="27">
        <v>653</v>
      </c>
      <c r="N78" s="27">
        <v>655</v>
      </c>
      <c r="O78" s="27">
        <v>657</v>
      </c>
      <c r="P78" s="27">
        <v>656</v>
      </c>
      <c r="Q78" s="27">
        <v>661</v>
      </c>
      <c r="R78" s="27">
        <v>613</v>
      </c>
      <c r="S78" s="27">
        <v>613</v>
      </c>
      <c r="T78" s="27"/>
      <c r="U78" s="32" t="s">
        <v>995</v>
      </c>
      <c r="V78" s="27">
        <v>9</v>
      </c>
    </row>
    <row r="79" spans="1:22" x14ac:dyDescent="0.2">
      <c r="A79" s="23" t="s">
        <v>94</v>
      </c>
      <c r="B79" s="23">
        <v>430</v>
      </c>
      <c r="C79" s="23">
        <v>437</v>
      </c>
      <c r="D79" s="23">
        <v>450</v>
      </c>
      <c r="E79" s="23">
        <v>463</v>
      </c>
      <c r="F79" s="23">
        <v>476</v>
      </c>
      <c r="H79" s="26" t="s">
        <v>947</v>
      </c>
      <c r="I79" s="27">
        <v>1559</v>
      </c>
      <c r="J79" s="27">
        <v>1628</v>
      </c>
      <c r="K79" s="27">
        <v>1689</v>
      </c>
      <c r="L79" s="27">
        <v>1680</v>
      </c>
      <c r="M79" s="27">
        <v>1674</v>
      </c>
      <c r="N79" s="27">
        <v>1639</v>
      </c>
      <c r="O79" s="27">
        <v>1600</v>
      </c>
      <c r="P79" s="27">
        <v>1582</v>
      </c>
      <c r="Q79" s="27">
        <v>1578</v>
      </c>
      <c r="R79" s="27">
        <v>1549</v>
      </c>
      <c r="S79" s="27">
        <v>1576</v>
      </c>
      <c r="T79" s="27"/>
      <c r="U79" s="32" t="s">
        <v>997</v>
      </c>
      <c r="V79" s="27">
        <v>695</v>
      </c>
    </row>
    <row r="80" spans="1:22" x14ac:dyDescent="0.2">
      <c r="A80" s="23" t="s">
        <v>95</v>
      </c>
      <c r="B80" s="23">
        <v>2437</v>
      </c>
      <c r="C80" s="23">
        <v>2505</v>
      </c>
      <c r="D80" s="23">
        <v>2565</v>
      </c>
      <c r="E80" s="23">
        <v>2702</v>
      </c>
      <c r="F80" s="23">
        <v>3274</v>
      </c>
      <c r="H80" s="26" t="s">
        <v>948</v>
      </c>
      <c r="I80" s="27">
        <v>290</v>
      </c>
      <c r="J80" s="27">
        <v>279</v>
      </c>
      <c r="K80" s="27">
        <v>292</v>
      </c>
      <c r="L80" s="27">
        <v>278</v>
      </c>
      <c r="M80" s="27">
        <v>276</v>
      </c>
      <c r="N80" s="27">
        <v>270</v>
      </c>
      <c r="O80" s="27">
        <v>270</v>
      </c>
      <c r="P80" s="27">
        <v>265</v>
      </c>
      <c r="Q80" s="27">
        <v>266</v>
      </c>
      <c r="R80" s="27">
        <v>268</v>
      </c>
      <c r="S80" s="27">
        <v>267</v>
      </c>
      <c r="T80" s="27"/>
      <c r="U80" s="32" t="s">
        <v>998</v>
      </c>
      <c r="V80" s="27">
        <v>23</v>
      </c>
    </row>
    <row r="81" spans="1:22" x14ac:dyDescent="0.2">
      <c r="A81" s="23" t="s">
        <v>96</v>
      </c>
      <c r="B81" s="23">
        <v>388</v>
      </c>
      <c r="C81" s="23">
        <v>353</v>
      </c>
      <c r="D81" s="23">
        <v>345</v>
      </c>
      <c r="E81" s="23">
        <v>373</v>
      </c>
      <c r="F81" s="23">
        <v>411</v>
      </c>
      <c r="H81" s="26" t="s">
        <v>949</v>
      </c>
      <c r="I81" s="27">
        <v>165</v>
      </c>
      <c r="J81" s="27">
        <v>216</v>
      </c>
      <c r="K81" s="27">
        <v>241</v>
      </c>
      <c r="L81" s="27">
        <v>260</v>
      </c>
      <c r="M81" s="27">
        <v>266</v>
      </c>
      <c r="N81" s="27">
        <v>269</v>
      </c>
      <c r="O81" s="27">
        <v>269</v>
      </c>
      <c r="P81" s="27">
        <v>272</v>
      </c>
      <c r="Q81" s="27">
        <v>273</v>
      </c>
      <c r="R81" s="27">
        <v>268</v>
      </c>
      <c r="S81" s="27">
        <v>266</v>
      </c>
      <c r="T81" s="27"/>
      <c r="U81" s="32" t="s">
        <v>999</v>
      </c>
      <c r="V81" s="27">
        <v>2</v>
      </c>
    </row>
    <row r="82" spans="1:22" x14ac:dyDescent="0.2">
      <c r="A82" s="23" t="s">
        <v>97</v>
      </c>
      <c r="B82" s="23">
        <v>11</v>
      </c>
      <c r="C82" s="23">
        <v>12</v>
      </c>
      <c r="D82" s="23">
        <v>12</v>
      </c>
      <c r="E82" s="23">
        <v>22</v>
      </c>
      <c r="F82" s="23">
        <v>23</v>
      </c>
      <c r="H82" s="26" t="s">
        <v>950</v>
      </c>
      <c r="I82" s="27">
        <v>62</v>
      </c>
      <c r="J82" s="28">
        <v>18</v>
      </c>
      <c r="K82" s="27">
        <v>15</v>
      </c>
      <c r="L82" s="27"/>
      <c r="M82" s="27"/>
      <c r="N82" s="27"/>
      <c r="O82" s="27"/>
      <c r="P82" s="27">
        <v>8</v>
      </c>
      <c r="Q82" s="27">
        <v>8</v>
      </c>
      <c r="R82" s="27">
        <f>9+1491</f>
        <v>1500</v>
      </c>
      <c r="S82" s="27">
        <f>287+1215</f>
        <v>1502</v>
      </c>
      <c r="T82" s="27"/>
      <c r="U82" s="32" t="s">
        <v>1000</v>
      </c>
      <c r="V82" s="27">
        <v>233</v>
      </c>
    </row>
    <row r="83" spans="1:22" x14ac:dyDescent="0.2">
      <c r="A83" s="23" t="s">
        <v>98</v>
      </c>
      <c r="B83" s="23">
        <v>718</v>
      </c>
      <c r="C83" s="23">
        <v>744</v>
      </c>
      <c r="D83" s="23">
        <v>744</v>
      </c>
      <c r="E83" s="23">
        <v>787</v>
      </c>
      <c r="F83" s="23">
        <v>813</v>
      </c>
      <c r="H83" s="26" t="s">
        <v>951</v>
      </c>
      <c r="I83" s="27">
        <v>3938</v>
      </c>
      <c r="J83" s="27">
        <v>3995</v>
      </c>
      <c r="K83" s="27">
        <v>3960</v>
      </c>
      <c r="L83" s="27">
        <v>3883</v>
      </c>
      <c r="M83" s="27">
        <v>3833</v>
      </c>
      <c r="N83" s="27">
        <v>3788</v>
      </c>
      <c r="O83" s="27">
        <v>3754</v>
      </c>
      <c r="P83" s="27">
        <v>3755</v>
      </c>
      <c r="Q83" s="27">
        <v>3751</v>
      </c>
      <c r="R83" s="27">
        <v>3612</v>
      </c>
      <c r="S83" s="27">
        <v>3615</v>
      </c>
      <c r="T83" s="27"/>
      <c r="U83" s="32" t="s">
        <v>1001</v>
      </c>
      <c r="V83" s="27">
        <v>1008</v>
      </c>
    </row>
    <row r="84" spans="1:22" x14ac:dyDescent="0.2">
      <c r="A84" s="23" t="s">
        <v>800</v>
      </c>
      <c r="B84" s="23">
        <v>1140</v>
      </c>
      <c r="C84" s="23">
        <v>1111</v>
      </c>
      <c r="D84" s="23">
        <v>1151</v>
      </c>
      <c r="E84" s="23">
        <v>1132</v>
      </c>
      <c r="F84" s="23">
        <v>1192</v>
      </c>
      <c r="H84" s="26" t="s">
        <v>952</v>
      </c>
      <c r="I84" s="27">
        <v>133</v>
      </c>
      <c r="J84" s="27">
        <v>159</v>
      </c>
      <c r="K84" s="27">
        <v>176</v>
      </c>
      <c r="L84" s="27">
        <v>198</v>
      </c>
      <c r="M84" s="27">
        <v>197</v>
      </c>
      <c r="N84" s="27">
        <v>195</v>
      </c>
      <c r="O84" s="27">
        <v>194</v>
      </c>
      <c r="P84" s="27">
        <v>193</v>
      </c>
      <c r="Q84" s="27">
        <v>199</v>
      </c>
      <c r="R84" s="27">
        <v>201</v>
      </c>
      <c r="S84" s="27">
        <v>198</v>
      </c>
      <c r="T84" s="27"/>
      <c r="U84" s="32" t="s">
        <v>1002</v>
      </c>
      <c r="V84" s="27">
        <v>1960</v>
      </c>
    </row>
    <row r="85" spans="1:22" x14ac:dyDescent="0.2">
      <c r="A85" s="23" t="s">
        <v>801</v>
      </c>
      <c r="B85" s="23">
        <v>22</v>
      </c>
      <c r="C85" s="23">
        <v>23</v>
      </c>
      <c r="D85" s="23">
        <v>24</v>
      </c>
      <c r="E85" s="23">
        <v>21</v>
      </c>
      <c r="F85" s="23">
        <v>13</v>
      </c>
      <c r="H85" s="26" t="s">
        <v>953</v>
      </c>
      <c r="I85" s="27">
        <v>35</v>
      </c>
      <c r="J85" s="27">
        <v>30</v>
      </c>
      <c r="K85" s="27">
        <v>47</v>
      </c>
      <c r="L85" s="27">
        <v>58</v>
      </c>
      <c r="M85" s="27">
        <v>58</v>
      </c>
      <c r="N85" s="27">
        <v>56</v>
      </c>
      <c r="O85" s="27">
        <v>54</v>
      </c>
      <c r="P85" s="27">
        <v>55</v>
      </c>
      <c r="Q85" s="27">
        <v>54</v>
      </c>
      <c r="R85" s="27">
        <v>46</v>
      </c>
      <c r="S85" s="27">
        <v>47</v>
      </c>
      <c r="T85" s="27"/>
      <c r="U85" s="32" t="s">
        <v>854</v>
      </c>
      <c r="V85" s="27">
        <v>1</v>
      </c>
    </row>
    <row r="86" spans="1:22" x14ac:dyDescent="0.2">
      <c r="A86" s="23" t="s">
        <v>802</v>
      </c>
      <c r="B86" s="23">
        <v>1644</v>
      </c>
      <c r="C86" s="23">
        <v>1704</v>
      </c>
      <c r="D86" s="23">
        <v>1757</v>
      </c>
      <c r="E86" s="23">
        <v>1795</v>
      </c>
      <c r="F86" s="23">
        <v>1855</v>
      </c>
      <c r="H86" s="26" t="s">
        <v>954</v>
      </c>
      <c r="I86" s="27">
        <v>1103</v>
      </c>
      <c r="J86" s="27">
        <v>1137</v>
      </c>
      <c r="K86" s="27">
        <v>1151</v>
      </c>
      <c r="L86" s="27">
        <v>1135</v>
      </c>
      <c r="M86" s="27">
        <v>1148</v>
      </c>
      <c r="N86" s="27">
        <v>1139</v>
      </c>
      <c r="O86" s="27">
        <v>1126</v>
      </c>
      <c r="P86" s="27">
        <v>1123</v>
      </c>
      <c r="Q86" s="27">
        <v>1120</v>
      </c>
      <c r="R86" s="27">
        <v>1119</v>
      </c>
      <c r="S86" s="27">
        <v>1114</v>
      </c>
      <c r="T86" s="27"/>
      <c r="U86" s="32" t="s">
        <v>1003</v>
      </c>
      <c r="V86" s="27">
        <v>432</v>
      </c>
    </row>
    <row r="87" spans="1:22" x14ac:dyDescent="0.2">
      <c r="A87" s="23" t="s">
        <v>803</v>
      </c>
      <c r="B87" s="23">
        <v>894</v>
      </c>
      <c r="C87" s="23">
        <v>921</v>
      </c>
      <c r="D87" s="23">
        <v>948</v>
      </c>
      <c r="E87" s="23">
        <v>960</v>
      </c>
      <c r="F87" s="23">
        <v>978</v>
      </c>
      <c r="H87" s="26" t="s">
        <v>955</v>
      </c>
      <c r="I87" s="27">
        <v>39</v>
      </c>
      <c r="J87" s="27">
        <v>61</v>
      </c>
      <c r="K87" s="27">
        <v>68</v>
      </c>
      <c r="L87" s="27">
        <v>77</v>
      </c>
      <c r="M87" s="27">
        <v>77</v>
      </c>
      <c r="N87" s="27">
        <v>76</v>
      </c>
      <c r="O87" s="27">
        <v>75</v>
      </c>
      <c r="P87" s="27">
        <v>79</v>
      </c>
      <c r="Q87" s="27">
        <v>81</v>
      </c>
      <c r="R87" s="27">
        <v>79</v>
      </c>
      <c r="S87" s="27">
        <v>83</v>
      </c>
      <c r="T87" s="27"/>
      <c r="U87" s="32" t="s">
        <v>1004</v>
      </c>
      <c r="V87" s="27">
        <v>158</v>
      </c>
    </row>
    <row r="88" spans="1:22" x14ac:dyDescent="0.2">
      <c r="A88" s="23" t="s">
        <v>549</v>
      </c>
      <c r="B88" s="23">
        <v>389</v>
      </c>
      <c r="C88" s="23">
        <v>398</v>
      </c>
      <c r="D88" s="23">
        <v>407</v>
      </c>
      <c r="E88" s="23">
        <v>383</v>
      </c>
      <c r="F88" s="23">
        <v>420</v>
      </c>
      <c r="H88" s="26" t="s">
        <v>993</v>
      </c>
      <c r="I88" s="27">
        <v>177</v>
      </c>
      <c r="J88" s="27">
        <v>221</v>
      </c>
      <c r="K88" s="27">
        <v>242</v>
      </c>
      <c r="L88" s="27">
        <v>242</v>
      </c>
      <c r="M88" s="27">
        <v>240</v>
      </c>
      <c r="N88" s="27">
        <v>239</v>
      </c>
      <c r="O88" s="27">
        <v>230</v>
      </c>
      <c r="P88" s="27">
        <v>235</v>
      </c>
      <c r="Q88" s="27">
        <v>233</v>
      </c>
      <c r="R88" s="27">
        <v>226</v>
      </c>
      <c r="S88" s="27">
        <v>228</v>
      </c>
      <c r="T88" s="27"/>
      <c r="U88" s="32" t="s">
        <v>1006</v>
      </c>
      <c r="V88" s="27">
        <v>5513</v>
      </c>
    </row>
    <row r="89" spans="1:22" x14ac:dyDescent="0.2">
      <c r="A89" s="23" t="s">
        <v>550</v>
      </c>
      <c r="B89" s="23">
        <v>33</v>
      </c>
      <c r="C89" s="23">
        <v>32</v>
      </c>
      <c r="D89" s="23">
        <v>26</v>
      </c>
      <c r="E89" s="23">
        <v>28</v>
      </c>
      <c r="F89" s="23">
        <v>22</v>
      </c>
      <c r="H89" s="26" t="s">
        <v>994</v>
      </c>
      <c r="I89" s="27">
        <v>41</v>
      </c>
      <c r="J89" s="27">
        <v>51</v>
      </c>
      <c r="K89" s="27">
        <v>62</v>
      </c>
      <c r="L89" s="27">
        <v>83</v>
      </c>
      <c r="M89" s="27">
        <v>87</v>
      </c>
      <c r="N89" s="27">
        <v>87</v>
      </c>
      <c r="O89" s="27">
        <v>85</v>
      </c>
      <c r="P89" s="27">
        <v>86</v>
      </c>
      <c r="Q89" s="27">
        <v>85</v>
      </c>
      <c r="R89" s="27">
        <v>83</v>
      </c>
      <c r="S89" s="27">
        <v>83</v>
      </c>
      <c r="T89" s="27"/>
      <c r="U89" s="32" t="s">
        <v>1007</v>
      </c>
      <c r="V89" s="27">
        <v>405</v>
      </c>
    </row>
    <row r="90" spans="1:22" x14ac:dyDescent="0.2">
      <c r="A90" s="23" t="s">
        <v>551</v>
      </c>
      <c r="B90" s="23">
        <v>249</v>
      </c>
      <c r="C90" s="23">
        <v>238</v>
      </c>
      <c r="D90" s="23">
        <v>254</v>
      </c>
      <c r="E90" s="23">
        <v>259</v>
      </c>
      <c r="F90" s="23">
        <v>270</v>
      </c>
      <c r="H90" s="26" t="s">
        <v>995</v>
      </c>
      <c r="I90" s="27">
        <v>5</v>
      </c>
      <c r="J90" s="27">
        <v>6</v>
      </c>
      <c r="K90" s="27">
        <v>7</v>
      </c>
      <c r="L90" s="27">
        <v>8</v>
      </c>
      <c r="M90" s="27">
        <v>8</v>
      </c>
      <c r="N90" s="27">
        <v>8</v>
      </c>
      <c r="O90" s="27">
        <v>8</v>
      </c>
      <c r="P90" s="27">
        <v>8</v>
      </c>
      <c r="Q90" s="27">
        <v>8</v>
      </c>
      <c r="R90" s="27">
        <v>8</v>
      </c>
      <c r="S90" s="27">
        <v>9</v>
      </c>
      <c r="T90" s="27"/>
      <c r="U90" s="32" t="s">
        <v>1008</v>
      </c>
      <c r="V90" s="27">
        <v>109</v>
      </c>
    </row>
    <row r="91" spans="1:22" x14ac:dyDescent="0.2">
      <c r="A91" s="23" t="s">
        <v>552</v>
      </c>
      <c r="B91" s="23">
        <v>16</v>
      </c>
      <c r="C91" s="23">
        <v>16</v>
      </c>
      <c r="D91" s="23">
        <v>17</v>
      </c>
      <c r="E91" s="23">
        <v>24</v>
      </c>
      <c r="F91" s="23">
        <v>16</v>
      </c>
      <c r="H91" s="26" t="s">
        <v>996</v>
      </c>
      <c r="I91" s="27">
        <v>2</v>
      </c>
      <c r="J91" s="28">
        <v>27</v>
      </c>
      <c r="K91" s="27">
        <v>16</v>
      </c>
      <c r="L91" s="27"/>
      <c r="M91" s="27"/>
      <c r="N91" s="27"/>
      <c r="O91" s="27"/>
      <c r="P91" s="27"/>
      <c r="Q91" s="27"/>
      <c r="R91" s="27"/>
      <c r="S91" s="27"/>
      <c r="T91" s="27"/>
      <c r="U91" s="32" t="s">
        <v>1009</v>
      </c>
      <c r="V91" s="27">
        <v>1025</v>
      </c>
    </row>
    <row r="92" spans="1:22" x14ac:dyDescent="0.2">
      <c r="A92" s="23" t="s">
        <v>385</v>
      </c>
      <c r="C92" s="23">
        <v>3</v>
      </c>
      <c r="D92" s="23">
        <v>1.6360000000000001</v>
      </c>
      <c r="E92" s="23">
        <v>2.6720000000000002</v>
      </c>
      <c r="F92" s="23">
        <v>4.4000000000000004</v>
      </c>
      <c r="H92" s="26" t="s">
        <v>997</v>
      </c>
      <c r="I92" s="27">
        <v>263</v>
      </c>
      <c r="J92" s="27">
        <v>634</v>
      </c>
      <c r="K92" s="27">
        <v>674</v>
      </c>
      <c r="L92" s="27">
        <v>686</v>
      </c>
      <c r="M92" s="27">
        <v>683</v>
      </c>
      <c r="N92" s="27">
        <v>678</v>
      </c>
      <c r="O92" s="27">
        <v>676</v>
      </c>
      <c r="P92" s="27">
        <v>683</v>
      </c>
      <c r="Q92" s="27">
        <v>688</v>
      </c>
      <c r="R92" s="27">
        <v>678</v>
      </c>
      <c r="S92" s="27">
        <v>690</v>
      </c>
      <c r="T92" s="27"/>
      <c r="U92" s="32" t="s">
        <v>1010</v>
      </c>
      <c r="V92" s="27">
        <v>348</v>
      </c>
    </row>
    <row r="93" spans="1:22" x14ac:dyDescent="0.2">
      <c r="A93" s="23" t="s">
        <v>387</v>
      </c>
      <c r="C93" s="23">
        <v>1.6360000000000001</v>
      </c>
      <c r="E93" s="23">
        <v>3</v>
      </c>
      <c r="F93" s="23">
        <v>2</v>
      </c>
      <c r="H93" s="26" t="s">
        <v>998</v>
      </c>
      <c r="I93" s="27">
        <v>13</v>
      </c>
      <c r="J93" s="27">
        <v>17</v>
      </c>
      <c r="K93" s="27">
        <v>21</v>
      </c>
      <c r="L93" s="27">
        <v>22</v>
      </c>
      <c r="M93" s="27">
        <v>22</v>
      </c>
      <c r="N93" s="27">
        <v>22</v>
      </c>
      <c r="O93" s="27">
        <v>22</v>
      </c>
      <c r="P93" s="27">
        <v>23</v>
      </c>
      <c r="Q93" s="27">
        <v>23</v>
      </c>
      <c r="R93" s="27">
        <v>23</v>
      </c>
      <c r="S93" s="27">
        <v>23</v>
      </c>
      <c r="T93" s="27"/>
      <c r="U93" s="32" t="s">
        <v>1011</v>
      </c>
      <c r="V93" s="27">
        <v>3768</v>
      </c>
    </row>
    <row r="94" spans="1:22" x14ac:dyDescent="0.2">
      <c r="A94" s="23" t="s">
        <v>388</v>
      </c>
      <c r="C94" s="23">
        <v>2.1819999999999999</v>
      </c>
      <c r="D94" s="23">
        <v>1.1820000000000002</v>
      </c>
      <c r="E94" s="23">
        <v>1.1820000000000002</v>
      </c>
      <c r="F94" s="23">
        <v>1.1820000000000002</v>
      </c>
      <c r="H94" s="26" t="s">
        <v>999</v>
      </c>
      <c r="I94" s="27">
        <v>1</v>
      </c>
      <c r="J94" s="27">
        <v>2</v>
      </c>
      <c r="K94" s="27">
        <v>2</v>
      </c>
      <c r="L94" s="27">
        <v>2</v>
      </c>
      <c r="M94" s="27">
        <v>2</v>
      </c>
      <c r="N94" s="27">
        <v>2</v>
      </c>
      <c r="O94" s="27">
        <v>2</v>
      </c>
      <c r="P94" s="27">
        <v>2</v>
      </c>
      <c r="Q94" s="27">
        <v>1</v>
      </c>
      <c r="R94" s="27">
        <v>1</v>
      </c>
      <c r="S94" s="27">
        <v>1</v>
      </c>
      <c r="T94" s="27"/>
      <c r="U94" s="32" t="s">
        <v>1014</v>
      </c>
      <c r="V94" s="27">
        <v>92</v>
      </c>
    </row>
    <row r="95" spans="1:22" x14ac:dyDescent="0.2">
      <c r="A95" s="23" t="s">
        <v>1422</v>
      </c>
      <c r="B95" s="23">
        <v>4.6360000000000001</v>
      </c>
      <c r="H95" s="26" t="s">
        <v>1000</v>
      </c>
      <c r="I95" s="27">
        <v>193</v>
      </c>
      <c r="J95" s="27">
        <v>197</v>
      </c>
      <c r="K95" s="27">
        <v>223</v>
      </c>
      <c r="L95" s="27">
        <v>236</v>
      </c>
      <c r="M95" s="27">
        <v>238</v>
      </c>
      <c r="N95" s="27">
        <v>240</v>
      </c>
      <c r="O95" s="27">
        <v>234</v>
      </c>
      <c r="P95" s="27">
        <v>235</v>
      </c>
      <c r="Q95" s="27">
        <v>234</v>
      </c>
      <c r="R95" s="27">
        <v>235</v>
      </c>
      <c r="S95" s="27">
        <v>231</v>
      </c>
      <c r="T95" s="27"/>
      <c r="U95" s="32" t="s">
        <v>1015</v>
      </c>
      <c r="V95" s="27">
        <v>1161</v>
      </c>
    </row>
    <row r="96" spans="1:22" x14ac:dyDescent="0.2">
      <c r="A96" s="23" t="s">
        <v>970</v>
      </c>
      <c r="B96" s="23">
        <v>54.067</v>
      </c>
      <c r="C96" s="23">
        <v>51.424999999999997</v>
      </c>
      <c r="D96" s="23">
        <v>56.47</v>
      </c>
      <c r="E96" s="23">
        <v>55.937000000000005</v>
      </c>
      <c r="F96" s="23">
        <v>54.973000000000006</v>
      </c>
      <c r="H96" s="26" t="s">
        <v>1001</v>
      </c>
      <c r="I96" s="27">
        <v>896</v>
      </c>
      <c r="J96" s="27">
        <v>946</v>
      </c>
      <c r="K96" s="27">
        <v>994</v>
      </c>
      <c r="L96" s="27">
        <v>979</v>
      </c>
      <c r="M96" s="27">
        <v>974</v>
      </c>
      <c r="N96" s="27">
        <v>970</v>
      </c>
      <c r="O96" s="27">
        <v>971</v>
      </c>
      <c r="P96" s="27">
        <v>979</v>
      </c>
      <c r="Q96" s="27">
        <v>990</v>
      </c>
      <c r="R96" s="27">
        <v>999</v>
      </c>
      <c r="S96" s="27">
        <v>1007</v>
      </c>
      <c r="T96" s="27"/>
      <c r="U96" s="32" t="s">
        <v>1016</v>
      </c>
      <c r="V96" s="27">
        <v>2136</v>
      </c>
    </row>
    <row r="97" spans="1:22" x14ac:dyDescent="0.2">
      <c r="A97" s="23" t="s">
        <v>1049</v>
      </c>
      <c r="B97" s="23">
        <v>436.81300000000005</v>
      </c>
      <c r="C97" s="23">
        <v>448.34</v>
      </c>
      <c r="D97" s="23">
        <v>467.37700000000001</v>
      </c>
      <c r="E97" s="23">
        <v>477.06700000000001</v>
      </c>
      <c r="F97" s="23">
        <v>490.87</v>
      </c>
      <c r="H97" s="26" t="s">
        <v>1002</v>
      </c>
      <c r="I97" s="27">
        <v>1955</v>
      </c>
      <c r="J97" s="27">
        <v>2206</v>
      </c>
      <c r="K97" s="27">
        <v>2199</v>
      </c>
      <c r="L97" s="27">
        <v>2144</v>
      </c>
      <c r="M97" s="27">
        <v>2077</v>
      </c>
      <c r="N97" s="27">
        <v>2012</v>
      </c>
      <c r="O97" s="27">
        <v>1991</v>
      </c>
      <c r="P97" s="27">
        <v>1968</v>
      </c>
      <c r="Q97" s="27">
        <v>1957</v>
      </c>
      <c r="R97" s="27">
        <v>1938</v>
      </c>
      <c r="S97" s="27">
        <v>1949</v>
      </c>
      <c r="T97" s="27"/>
      <c r="U97" s="32" t="s">
        <v>1166</v>
      </c>
      <c r="V97" s="27">
        <v>1</v>
      </c>
    </row>
    <row r="98" spans="1:22" x14ac:dyDescent="0.2">
      <c r="A98" s="23" t="s">
        <v>1054</v>
      </c>
      <c r="B98" s="23">
        <v>130.446</v>
      </c>
      <c r="C98" s="23">
        <v>133.952</v>
      </c>
      <c r="D98" s="23">
        <v>139.46899999999999</v>
      </c>
      <c r="E98" s="23">
        <v>136.285</v>
      </c>
      <c r="F98" s="23">
        <v>152.518</v>
      </c>
      <c r="H98" s="26" t="s">
        <v>854</v>
      </c>
      <c r="I98" s="27"/>
      <c r="J98" s="27"/>
      <c r="K98" s="27"/>
      <c r="L98" s="27"/>
      <c r="M98" s="27"/>
      <c r="N98" s="27"/>
      <c r="O98" s="27"/>
      <c r="P98" s="27"/>
      <c r="Q98" s="27"/>
      <c r="R98" s="27">
        <v>3</v>
      </c>
      <c r="S98" s="27"/>
      <c r="T98" s="27"/>
      <c r="U98" s="32" t="s">
        <v>1017</v>
      </c>
      <c r="V98" s="27">
        <v>503</v>
      </c>
    </row>
    <row r="99" spans="1:22" x14ac:dyDescent="0.2">
      <c r="A99" s="23" t="s">
        <v>1058</v>
      </c>
      <c r="B99" s="23">
        <v>517.82500000000005</v>
      </c>
      <c r="C99" s="23">
        <v>537.66700000000003</v>
      </c>
      <c r="D99" s="23">
        <v>560.34100000000001</v>
      </c>
      <c r="E99" s="23">
        <v>512.05600000000004</v>
      </c>
      <c r="H99" s="26" t="s">
        <v>1003</v>
      </c>
      <c r="I99" s="27">
        <v>455</v>
      </c>
      <c r="J99" s="27">
        <v>466</v>
      </c>
      <c r="K99" s="27">
        <v>461</v>
      </c>
      <c r="L99" s="27">
        <v>468</v>
      </c>
      <c r="M99" s="27">
        <v>460</v>
      </c>
      <c r="N99" s="27">
        <v>456</v>
      </c>
      <c r="O99" s="27">
        <v>446</v>
      </c>
      <c r="P99" s="27">
        <v>440</v>
      </c>
      <c r="Q99" s="27">
        <v>434</v>
      </c>
      <c r="R99" s="27">
        <v>437</v>
      </c>
      <c r="S99" s="27">
        <v>439</v>
      </c>
      <c r="T99" s="27"/>
      <c r="U99" s="32" t="s">
        <v>1018</v>
      </c>
      <c r="V99" s="27">
        <v>260</v>
      </c>
    </row>
    <row r="100" spans="1:22" x14ac:dyDescent="0.2">
      <c r="A100" s="23" t="s">
        <v>767</v>
      </c>
      <c r="B100" s="23">
        <v>8</v>
      </c>
      <c r="C100" s="23">
        <v>8.7270000000000003</v>
      </c>
      <c r="D100" s="23">
        <v>9.7270000000000003</v>
      </c>
      <c r="E100" s="23">
        <v>8.7270000000000003</v>
      </c>
      <c r="F100" s="23">
        <v>13.154999999999999</v>
      </c>
      <c r="H100" s="26" t="s">
        <v>1004</v>
      </c>
      <c r="I100" s="27">
        <v>70</v>
      </c>
      <c r="J100" s="27">
        <v>90</v>
      </c>
      <c r="K100" s="27">
        <v>103</v>
      </c>
      <c r="L100" s="27">
        <v>129</v>
      </c>
      <c r="M100" s="27">
        <v>125</v>
      </c>
      <c r="N100" s="27">
        <v>124</v>
      </c>
      <c r="O100" s="27">
        <v>124</v>
      </c>
      <c r="P100" s="27">
        <v>143</v>
      </c>
      <c r="Q100" s="27">
        <v>150</v>
      </c>
      <c r="R100" s="27">
        <v>150</v>
      </c>
      <c r="S100" s="27">
        <v>161</v>
      </c>
      <c r="T100" s="27"/>
      <c r="U100" s="32" t="s">
        <v>1019</v>
      </c>
      <c r="V100" s="27">
        <v>1</v>
      </c>
    </row>
    <row r="101" spans="1:22" x14ac:dyDescent="0.2">
      <c r="A101" s="23" t="s">
        <v>779</v>
      </c>
      <c r="B101" s="23">
        <v>365.59</v>
      </c>
      <c r="C101" s="23">
        <v>379.65100000000001</v>
      </c>
      <c r="D101" s="23">
        <v>393.76100000000002</v>
      </c>
      <c r="E101" s="23">
        <v>410.529</v>
      </c>
      <c r="F101" s="23">
        <v>425.05500000000001</v>
      </c>
      <c r="H101" s="26" t="s">
        <v>1005</v>
      </c>
      <c r="I101" s="27">
        <v>303</v>
      </c>
      <c r="J101" s="28">
        <v>45</v>
      </c>
      <c r="K101" s="27">
        <v>1</v>
      </c>
      <c r="L101" s="27">
        <v>2</v>
      </c>
      <c r="M101" s="27"/>
      <c r="N101" s="27"/>
      <c r="O101" s="27"/>
      <c r="P101" s="27">
        <v>21</v>
      </c>
      <c r="Q101" s="27">
        <v>20</v>
      </c>
      <c r="R101" s="27">
        <v>11</v>
      </c>
      <c r="S101" s="27">
        <v>2</v>
      </c>
      <c r="T101" s="27"/>
      <c r="U101" s="32" t="s">
        <v>1020</v>
      </c>
      <c r="V101" s="27">
        <v>5947</v>
      </c>
    </row>
    <row r="102" spans="1:22" x14ac:dyDescent="0.2">
      <c r="A102" s="23" t="s">
        <v>784</v>
      </c>
      <c r="B102" s="23">
        <v>2240.2660000000001</v>
      </c>
      <c r="C102" s="23">
        <v>2310.0320000000002</v>
      </c>
      <c r="D102" s="23">
        <v>2354.1320000000001</v>
      </c>
      <c r="E102" s="23">
        <v>2481.0010000000002</v>
      </c>
      <c r="F102" s="23">
        <v>3028.5120000000002</v>
      </c>
      <c r="H102" s="26" t="s">
        <v>1006</v>
      </c>
      <c r="I102" s="27">
        <v>5362</v>
      </c>
      <c r="J102" s="27">
        <v>5444</v>
      </c>
      <c r="K102" s="27">
        <v>5625</v>
      </c>
      <c r="L102" s="27">
        <v>5611</v>
      </c>
      <c r="M102" s="27">
        <v>5494</v>
      </c>
      <c r="N102" s="27">
        <v>5413</v>
      </c>
      <c r="O102" s="27">
        <v>5412</v>
      </c>
      <c r="P102" s="27">
        <v>5415</v>
      </c>
      <c r="Q102" s="27">
        <v>5439</v>
      </c>
      <c r="R102" s="27">
        <v>5429</v>
      </c>
      <c r="S102" s="27">
        <v>5478</v>
      </c>
      <c r="T102" s="27"/>
      <c r="U102" s="32" t="s">
        <v>1021</v>
      </c>
      <c r="V102" s="27">
        <v>346</v>
      </c>
    </row>
    <row r="103" spans="1:22" x14ac:dyDescent="0.2">
      <c r="A103" s="23" t="s">
        <v>789</v>
      </c>
      <c r="B103" s="23">
        <v>319.96600000000001</v>
      </c>
      <c r="C103" s="23">
        <v>294.66000000000003</v>
      </c>
      <c r="D103" s="23">
        <v>292.06400000000002</v>
      </c>
      <c r="E103" s="23">
        <v>309.76900000000001</v>
      </c>
      <c r="F103" s="23">
        <v>351.16200000000003</v>
      </c>
      <c r="H103" s="26" t="s">
        <v>1007</v>
      </c>
      <c r="I103" s="27">
        <v>239</v>
      </c>
      <c r="J103" s="27">
        <v>265</v>
      </c>
      <c r="K103" s="27">
        <v>306</v>
      </c>
      <c r="L103" s="27">
        <v>336</v>
      </c>
      <c r="M103" s="27">
        <v>325</v>
      </c>
      <c r="N103" s="27">
        <v>347</v>
      </c>
      <c r="O103" s="27">
        <v>350</v>
      </c>
      <c r="P103" s="27">
        <v>366</v>
      </c>
      <c r="Q103" s="27">
        <v>382</v>
      </c>
      <c r="R103" s="27">
        <v>387</v>
      </c>
      <c r="S103" s="27">
        <v>385</v>
      </c>
      <c r="T103" s="27"/>
      <c r="U103" s="32" t="s">
        <v>1022</v>
      </c>
      <c r="V103" s="27">
        <v>93</v>
      </c>
    </row>
    <row r="104" spans="1:22" x14ac:dyDescent="0.2">
      <c r="A104" s="23" t="s">
        <v>1046</v>
      </c>
      <c r="B104" s="23">
        <v>10.215</v>
      </c>
      <c r="C104" s="23">
        <v>11.265000000000001</v>
      </c>
      <c r="D104" s="23">
        <v>11.324999999999999</v>
      </c>
      <c r="E104" s="23">
        <v>22</v>
      </c>
      <c r="F104" s="23">
        <v>21.675000000000001</v>
      </c>
      <c r="H104" s="26" t="s">
        <v>1008</v>
      </c>
      <c r="I104" s="27">
        <v>65</v>
      </c>
      <c r="J104" s="27">
        <v>77</v>
      </c>
      <c r="K104" s="27">
        <v>96</v>
      </c>
      <c r="L104" s="27">
        <v>119</v>
      </c>
      <c r="M104" s="27">
        <v>114</v>
      </c>
      <c r="N104" s="27">
        <v>110</v>
      </c>
      <c r="O104" s="27">
        <v>110</v>
      </c>
      <c r="P104" s="27">
        <v>108</v>
      </c>
      <c r="Q104" s="27">
        <v>107</v>
      </c>
      <c r="R104" s="27">
        <v>106</v>
      </c>
      <c r="S104" s="27">
        <v>109</v>
      </c>
      <c r="T104" s="27"/>
      <c r="U104" s="32" t="s">
        <v>1023</v>
      </c>
      <c r="V104" s="27">
        <v>2007</v>
      </c>
    </row>
    <row r="105" spans="1:22" x14ac:dyDescent="0.2">
      <c r="A105" s="23" t="s">
        <v>716</v>
      </c>
      <c r="B105" s="23">
        <v>677.09400000000005</v>
      </c>
      <c r="C105" s="23">
        <v>701.89400000000001</v>
      </c>
      <c r="D105" s="23">
        <v>706.66300000000001</v>
      </c>
      <c r="E105" s="23">
        <v>744.85</v>
      </c>
      <c r="F105" s="23">
        <v>770.697</v>
      </c>
      <c r="H105" s="26" t="s">
        <v>1009</v>
      </c>
      <c r="I105" s="27">
        <v>987</v>
      </c>
      <c r="J105" s="27">
        <v>982</v>
      </c>
      <c r="K105" s="27">
        <v>1000</v>
      </c>
      <c r="L105" s="27">
        <v>1008</v>
      </c>
      <c r="M105" s="27">
        <v>987</v>
      </c>
      <c r="N105" s="27">
        <v>1002</v>
      </c>
      <c r="O105" s="27">
        <v>999</v>
      </c>
      <c r="P105" s="27">
        <v>1009</v>
      </c>
      <c r="Q105" s="27">
        <v>1005</v>
      </c>
      <c r="R105" s="27">
        <v>1010</v>
      </c>
      <c r="S105" s="27">
        <v>1017</v>
      </c>
      <c r="T105" s="27"/>
      <c r="U105" s="32" t="s">
        <v>1024</v>
      </c>
      <c r="V105" s="27">
        <v>42</v>
      </c>
    </row>
    <row r="106" spans="1:22" x14ac:dyDescent="0.2">
      <c r="A106" s="23" t="s">
        <v>131</v>
      </c>
      <c r="B106" s="23">
        <v>993.34300000000007</v>
      </c>
      <c r="C106" s="23">
        <v>976.399</v>
      </c>
      <c r="D106" s="23">
        <v>1026.4929999999999</v>
      </c>
      <c r="E106" s="23">
        <v>1018.441</v>
      </c>
      <c r="F106" s="23">
        <v>1080.231</v>
      </c>
      <c r="H106" s="26" t="s">
        <v>1010</v>
      </c>
      <c r="I106" s="27">
        <v>238</v>
      </c>
      <c r="J106" s="27">
        <v>275</v>
      </c>
      <c r="K106" s="27">
        <v>309</v>
      </c>
      <c r="L106" s="27">
        <v>343</v>
      </c>
      <c r="M106" s="27">
        <v>339</v>
      </c>
      <c r="N106" s="27">
        <v>330</v>
      </c>
      <c r="O106" s="27">
        <v>329</v>
      </c>
      <c r="P106" s="27">
        <v>320</v>
      </c>
      <c r="Q106" s="27">
        <v>318</v>
      </c>
      <c r="R106" s="27">
        <v>324</v>
      </c>
      <c r="S106" s="27">
        <v>331</v>
      </c>
      <c r="T106" s="27"/>
      <c r="U106" s="32" t="s">
        <v>1025</v>
      </c>
      <c r="V106" s="27">
        <v>125</v>
      </c>
    </row>
    <row r="107" spans="1:22" x14ac:dyDescent="0.2">
      <c r="A107" s="23" t="s">
        <v>1164</v>
      </c>
      <c r="B107" s="23">
        <v>14.535</v>
      </c>
      <c r="C107" s="23">
        <v>13.635</v>
      </c>
      <c r="D107" s="23">
        <v>14.635</v>
      </c>
      <c r="E107" s="23">
        <v>12.608000000000001</v>
      </c>
      <c r="F107" s="23">
        <v>8.673</v>
      </c>
      <c r="H107" s="26" t="s">
        <v>1011</v>
      </c>
      <c r="I107" s="27">
        <v>3621</v>
      </c>
      <c r="J107" s="27">
        <v>3658</v>
      </c>
      <c r="K107" s="27">
        <v>3810</v>
      </c>
      <c r="L107" s="27">
        <v>3811</v>
      </c>
      <c r="M107" s="27">
        <v>3810</v>
      </c>
      <c r="N107" s="27">
        <v>3775</v>
      </c>
      <c r="O107" s="27">
        <v>3757</v>
      </c>
      <c r="P107" s="27">
        <v>3740</v>
      </c>
      <c r="Q107" s="27">
        <v>3725</v>
      </c>
      <c r="R107" s="27">
        <v>3724</v>
      </c>
      <c r="S107" s="27">
        <v>3750</v>
      </c>
      <c r="T107" s="27"/>
      <c r="U107" s="32" t="s">
        <v>1026</v>
      </c>
      <c r="V107" s="27">
        <v>6</v>
      </c>
    </row>
    <row r="108" spans="1:22" x14ac:dyDescent="0.2">
      <c r="A108" s="23" t="s">
        <v>877</v>
      </c>
      <c r="B108" s="23">
        <v>1456.6190000000001</v>
      </c>
      <c r="C108" s="23">
        <v>1529.7740000000001</v>
      </c>
      <c r="D108" s="23">
        <v>1583.124</v>
      </c>
      <c r="E108" s="23">
        <v>1624.0940000000001</v>
      </c>
      <c r="F108" s="23">
        <v>1684.8790000000001</v>
      </c>
      <c r="H108" s="26" t="s">
        <v>1012</v>
      </c>
      <c r="I108" s="27">
        <v>8</v>
      </c>
      <c r="J108" s="28">
        <v>1</v>
      </c>
      <c r="K108" s="27"/>
      <c r="L108" s="27"/>
      <c r="M108" s="27"/>
      <c r="N108" s="27"/>
      <c r="O108" s="27"/>
      <c r="P108" s="27">
        <v>1</v>
      </c>
      <c r="Q108" s="27"/>
      <c r="R108" s="27"/>
      <c r="S108" s="27"/>
      <c r="T108" s="27"/>
      <c r="U108" s="32" t="s">
        <v>1027</v>
      </c>
      <c r="V108" s="27">
        <v>37</v>
      </c>
    </row>
    <row r="109" spans="1:22" x14ac:dyDescent="0.2">
      <c r="A109" s="23" t="s">
        <v>882</v>
      </c>
      <c r="B109" s="23">
        <v>793.61400000000003</v>
      </c>
      <c r="C109" s="23">
        <v>817.23700000000008</v>
      </c>
      <c r="D109" s="23">
        <v>851.93</v>
      </c>
      <c r="E109" s="23">
        <v>864.81400000000008</v>
      </c>
      <c r="F109" s="23">
        <v>889.33400000000006</v>
      </c>
      <c r="H109" s="26" t="s">
        <v>1013</v>
      </c>
      <c r="I109" s="27"/>
      <c r="J109" s="27"/>
      <c r="K109" s="27"/>
      <c r="L109" s="27">
        <v>1</v>
      </c>
      <c r="M109" s="27">
        <v>1</v>
      </c>
      <c r="N109" s="27">
        <v>1</v>
      </c>
      <c r="O109" s="27">
        <v>1</v>
      </c>
      <c r="P109" s="27">
        <v>1</v>
      </c>
      <c r="Q109" s="27">
        <v>1</v>
      </c>
      <c r="R109" s="27">
        <v>1</v>
      </c>
      <c r="S109" s="27"/>
      <c r="T109" s="27"/>
      <c r="U109" s="32" t="s">
        <v>1028</v>
      </c>
      <c r="V109" s="27">
        <v>211</v>
      </c>
    </row>
    <row r="110" spans="1:22" x14ac:dyDescent="0.2">
      <c r="A110" s="23" t="s">
        <v>194</v>
      </c>
      <c r="B110" s="23">
        <v>333.27800000000002</v>
      </c>
      <c r="C110" s="23">
        <v>345.34</v>
      </c>
      <c r="D110" s="23">
        <v>355.93</v>
      </c>
      <c r="E110" s="23">
        <v>328.6</v>
      </c>
      <c r="F110" s="23">
        <v>372.67099999999999</v>
      </c>
      <c r="H110" s="26" t="s">
        <v>1014</v>
      </c>
      <c r="I110" s="27">
        <v>90</v>
      </c>
      <c r="J110" s="27">
        <v>91</v>
      </c>
      <c r="K110" s="27">
        <v>97</v>
      </c>
      <c r="L110" s="27">
        <v>109</v>
      </c>
      <c r="M110" s="27">
        <v>104</v>
      </c>
      <c r="N110" s="27">
        <v>99</v>
      </c>
      <c r="O110" s="27">
        <v>97</v>
      </c>
      <c r="P110" s="27">
        <v>98</v>
      </c>
      <c r="Q110" s="27">
        <v>99</v>
      </c>
      <c r="R110" s="27">
        <v>99</v>
      </c>
      <c r="S110" s="27">
        <v>101</v>
      </c>
      <c r="T110" s="27"/>
      <c r="U110" s="32" t="s">
        <v>1029</v>
      </c>
      <c r="V110" s="27">
        <v>9</v>
      </c>
    </row>
    <row r="111" spans="1:22" x14ac:dyDescent="0.2">
      <c r="A111" s="23" t="s">
        <v>562</v>
      </c>
      <c r="B111" s="23">
        <v>26.518000000000001</v>
      </c>
      <c r="C111" s="23">
        <v>26.427</v>
      </c>
      <c r="D111" s="23">
        <v>21.227</v>
      </c>
      <c r="E111" s="23">
        <v>22.402000000000001</v>
      </c>
      <c r="F111" s="23">
        <v>17.129000000000001</v>
      </c>
      <c r="H111" s="26" t="s">
        <v>1015</v>
      </c>
      <c r="I111" s="27">
        <v>1082</v>
      </c>
      <c r="J111" s="27">
        <v>1126</v>
      </c>
      <c r="K111" s="27">
        <v>1140</v>
      </c>
      <c r="L111" s="27">
        <v>1144</v>
      </c>
      <c r="M111" s="27">
        <v>1115</v>
      </c>
      <c r="N111" s="27">
        <v>1116</v>
      </c>
      <c r="O111" s="27">
        <v>1120</v>
      </c>
      <c r="P111" s="27">
        <v>1126</v>
      </c>
      <c r="Q111" s="27">
        <v>1130</v>
      </c>
      <c r="R111" s="27">
        <v>1143</v>
      </c>
      <c r="S111" s="27">
        <v>1151</v>
      </c>
      <c r="T111" s="27"/>
      <c r="U111" s="32" t="s">
        <v>1030</v>
      </c>
      <c r="V111" s="27">
        <v>6</v>
      </c>
    </row>
    <row r="112" spans="1:22" x14ac:dyDescent="0.2">
      <c r="A112" s="23" t="s">
        <v>567</v>
      </c>
      <c r="B112" s="23">
        <v>190.191</v>
      </c>
      <c r="C112" s="23">
        <v>186.63900000000001</v>
      </c>
      <c r="D112" s="23">
        <v>200.45</v>
      </c>
      <c r="E112" s="23">
        <v>203.94499999999999</v>
      </c>
      <c r="F112" s="23">
        <v>216.43600000000001</v>
      </c>
      <c r="H112" s="26" t="s">
        <v>1016</v>
      </c>
      <c r="I112" s="27">
        <v>2189</v>
      </c>
      <c r="J112" s="27">
        <v>2345</v>
      </c>
      <c r="K112" s="27">
        <v>2411</v>
      </c>
      <c r="L112" s="27">
        <v>2339</v>
      </c>
      <c r="M112" s="27">
        <v>2275</v>
      </c>
      <c r="N112" s="27">
        <v>2232</v>
      </c>
      <c r="O112" s="27">
        <v>2203</v>
      </c>
      <c r="P112" s="27">
        <v>2202</v>
      </c>
      <c r="Q112" s="27">
        <v>2180</v>
      </c>
      <c r="R112" s="27">
        <v>2158</v>
      </c>
      <c r="S112" s="27">
        <v>2161</v>
      </c>
      <c r="T112" s="27"/>
      <c r="U112" s="32" t="s">
        <v>1031</v>
      </c>
      <c r="V112" s="27">
        <v>79</v>
      </c>
    </row>
    <row r="113" spans="1:22" x14ac:dyDescent="0.2">
      <c r="A113" s="23" t="s">
        <v>572</v>
      </c>
      <c r="B113" s="23">
        <v>13.546000000000001</v>
      </c>
      <c r="C113" s="23">
        <v>13.473000000000001</v>
      </c>
      <c r="D113" s="23">
        <v>15.055</v>
      </c>
      <c r="E113" s="23">
        <v>21.612000000000002</v>
      </c>
      <c r="F113" s="23">
        <v>14.423</v>
      </c>
      <c r="H113" s="26" t="s">
        <v>1017</v>
      </c>
      <c r="I113" s="27">
        <v>546</v>
      </c>
      <c r="J113" s="27">
        <v>542</v>
      </c>
      <c r="K113" s="27">
        <v>552</v>
      </c>
      <c r="L113" s="27">
        <v>530</v>
      </c>
      <c r="M113" s="27">
        <v>523</v>
      </c>
      <c r="N113" s="27">
        <v>515</v>
      </c>
      <c r="O113" s="27">
        <v>508</v>
      </c>
      <c r="P113" s="27">
        <v>504</v>
      </c>
      <c r="Q113" s="27">
        <v>501</v>
      </c>
      <c r="R113" s="27">
        <v>500</v>
      </c>
      <c r="S113" s="27">
        <v>498</v>
      </c>
      <c r="T113" s="27"/>
      <c r="U113" s="32" t="s">
        <v>1032</v>
      </c>
      <c r="V113" s="27">
        <v>1792</v>
      </c>
    </row>
    <row r="114" spans="1:22" x14ac:dyDescent="0.2">
      <c r="A114" s="23" t="s">
        <v>1083</v>
      </c>
      <c r="B114" s="23">
        <v>645</v>
      </c>
      <c r="C114" s="23">
        <v>634</v>
      </c>
      <c r="D114" s="23">
        <v>635</v>
      </c>
      <c r="E114" s="23">
        <v>657</v>
      </c>
      <c r="F114" s="23">
        <v>701</v>
      </c>
      <c r="H114" s="26" t="s">
        <v>1018</v>
      </c>
      <c r="I114" s="27">
        <v>128</v>
      </c>
      <c r="J114" s="27">
        <v>134</v>
      </c>
      <c r="K114" s="27">
        <v>174</v>
      </c>
      <c r="L114" s="27">
        <v>223</v>
      </c>
      <c r="M114" s="27">
        <v>229</v>
      </c>
      <c r="N114" s="27">
        <v>228</v>
      </c>
      <c r="O114" s="27">
        <v>230</v>
      </c>
      <c r="P114" s="27">
        <v>226</v>
      </c>
      <c r="Q114" s="27">
        <v>230</v>
      </c>
      <c r="R114" s="27">
        <v>239</v>
      </c>
      <c r="S114" s="27">
        <v>241</v>
      </c>
      <c r="T114" s="27"/>
      <c r="U114" s="32" t="s">
        <v>1033</v>
      </c>
      <c r="V114" s="27">
        <v>3357</v>
      </c>
    </row>
    <row r="115" spans="1:22" x14ac:dyDescent="0.2">
      <c r="A115" s="23" t="s">
        <v>143</v>
      </c>
      <c r="B115" s="23">
        <v>485.87100000000004</v>
      </c>
      <c r="C115" s="23">
        <v>498.72500000000002</v>
      </c>
      <c r="D115" s="23">
        <v>504.10900000000004</v>
      </c>
      <c r="E115" s="23">
        <v>523.12400000000002</v>
      </c>
      <c r="F115" s="23">
        <v>560.87700000000007</v>
      </c>
      <c r="H115" s="26" t="s">
        <v>1019</v>
      </c>
      <c r="I115" s="27">
        <v>63</v>
      </c>
      <c r="J115" s="28">
        <v>34</v>
      </c>
      <c r="K115" s="27">
        <v>38</v>
      </c>
      <c r="L115" s="27"/>
      <c r="M115" s="27"/>
      <c r="N115" s="27"/>
      <c r="O115" s="27"/>
      <c r="P115" s="27">
        <v>1</v>
      </c>
      <c r="Q115" s="27"/>
      <c r="R115" s="27"/>
      <c r="S115" s="27"/>
      <c r="T115" s="27"/>
      <c r="U115" s="32" t="s">
        <v>1034</v>
      </c>
      <c r="V115" s="27">
        <v>2</v>
      </c>
    </row>
    <row r="116" spans="1:22" x14ac:dyDescent="0.2">
      <c r="A116" s="23" t="s">
        <v>1084</v>
      </c>
      <c r="B116" s="23">
        <v>146</v>
      </c>
      <c r="C116" s="23">
        <v>133</v>
      </c>
      <c r="D116" s="23">
        <v>135</v>
      </c>
      <c r="E116" s="23">
        <v>140</v>
      </c>
      <c r="F116" s="23">
        <v>158</v>
      </c>
      <c r="H116" s="26" t="s">
        <v>1020</v>
      </c>
      <c r="I116" s="27">
        <v>6212</v>
      </c>
      <c r="J116" s="27">
        <v>6313</v>
      </c>
      <c r="K116" s="27">
        <v>6475</v>
      </c>
      <c r="L116" s="27">
        <v>6232</v>
      </c>
      <c r="M116" s="27">
        <v>6038</v>
      </c>
      <c r="N116" s="27">
        <v>5958</v>
      </c>
      <c r="O116" s="27">
        <v>5908</v>
      </c>
      <c r="P116" s="27">
        <v>5912</v>
      </c>
      <c r="Q116" s="27">
        <v>5972</v>
      </c>
      <c r="R116" s="27">
        <v>5928</v>
      </c>
      <c r="S116" s="27">
        <v>5943</v>
      </c>
      <c r="T116" s="27"/>
      <c r="U116" s="32" t="s">
        <v>1035</v>
      </c>
      <c r="V116" s="27">
        <v>845</v>
      </c>
    </row>
    <row r="117" spans="1:22" x14ac:dyDescent="0.2">
      <c r="A117" s="23" t="s">
        <v>1085</v>
      </c>
      <c r="B117" s="23">
        <v>194</v>
      </c>
      <c r="C117" s="23">
        <v>204</v>
      </c>
      <c r="D117" s="23">
        <v>212</v>
      </c>
      <c r="E117" s="23">
        <v>225</v>
      </c>
      <c r="F117" s="23">
        <v>273</v>
      </c>
      <c r="H117" s="26" t="s">
        <v>1021</v>
      </c>
      <c r="I117" s="27">
        <v>279</v>
      </c>
      <c r="J117" s="27">
        <v>317</v>
      </c>
      <c r="K117" s="27">
        <v>358</v>
      </c>
      <c r="L117" s="27">
        <v>341</v>
      </c>
      <c r="M117" s="27">
        <v>341</v>
      </c>
      <c r="N117" s="27">
        <v>344</v>
      </c>
      <c r="O117" s="27">
        <v>343</v>
      </c>
      <c r="P117" s="27">
        <v>348</v>
      </c>
      <c r="Q117" s="27">
        <v>345</v>
      </c>
      <c r="R117" s="27">
        <v>348</v>
      </c>
      <c r="S117" s="27">
        <v>341</v>
      </c>
      <c r="T117" s="27"/>
      <c r="U117" s="32" t="s">
        <v>1036</v>
      </c>
      <c r="V117" s="27">
        <v>289</v>
      </c>
    </row>
    <row r="118" spans="1:22" x14ac:dyDescent="0.2">
      <c r="A118" s="23" t="s">
        <v>1086</v>
      </c>
      <c r="B118" s="23">
        <v>12</v>
      </c>
      <c r="C118" s="23">
        <v>12</v>
      </c>
      <c r="D118" s="23">
        <v>11</v>
      </c>
      <c r="E118" s="23">
        <v>11</v>
      </c>
      <c r="F118" s="23">
        <v>15</v>
      </c>
      <c r="H118" s="26" t="s">
        <v>1022</v>
      </c>
      <c r="I118" s="27">
        <v>54</v>
      </c>
      <c r="J118" s="27">
        <v>56</v>
      </c>
      <c r="K118" s="27">
        <v>62</v>
      </c>
      <c r="L118" s="27">
        <v>80</v>
      </c>
      <c r="M118" s="27">
        <v>108</v>
      </c>
      <c r="N118" s="27">
        <v>105</v>
      </c>
      <c r="O118" s="27">
        <v>100</v>
      </c>
      <c r="P118" s="27">
        <v>104</v>
      </c>
      <c r="Q118" s="27">
        <v>102</v>
      </c>
      <c r="R118" s="27">
        <v>98</v>
      </c>
      <c r="S118" s="27">
        <v>94</v>
      </c>
      <c r="T118" s="27"/>
      <c r="U118" s="32" t="s">
        <v>1037</v>
      </c>
      <c r="V118" s="27">
        <v>19</v>
      </c>
    </row>
    <row r="119" spans="1:22" x14ac:dyDescent="0.2">
      <c r="A119" s="23" t="s">
        <v>1087</v>
      </c>
      <c r="B119" s="23">
        <v>300</v>
      </c>
      <c r="C119" s="23">
        <v>289</v>
      </c>
      <c r="D119" s="23">
        <v>282</v>
      </c>
      <c r="E119" s="23">
        <v>288</v>
      </c>
      <c r="F119" s="23">
        <v>265</v>
      </c>
      <c r="H119" s="26" t="s">
        <v>1023</v>
      </c>
      <c r="I119" s="27">
        <v>2011</v>
      </c>
      <c r="J119" s="27">
        <v>2029</v>
      </c>
      <c r="K119" s="27">
        <v>2065</v>
      </c>
      <c r="L119" s="27">
        <v>2062</v>
      </c>
      <c r="M119" s="27">
        <v>2018</v>
      </c>
      <c r="N119" s="27">
        <v>2013</v>
      </c>
      <c r="O119" s="27">
        <v>2013</v>
      </c>
      <c r="P119" s="27">
        <v>2028</v>
      </c>
      <c r="Q119" s="27">
        <v>2017</v>
      </c>
      <c r="R119" s="27">
        <v>2030</v>
      </c>
      <c r="S119" s="27">
        <v>2022</v>
      </c>
      <c r="T119" s="27"/>
      <c r="U119" s="32" t="s">
        <v>1038</v>
      </c>
      <c r="V119" s="27">
        <v>10311</v>
      </c>
    </row>
    <row r="120" spans="1:22" x14ac:dyDescent="0.2">
      <c r="A120" s="23" t="s">
        <v>772</v>
      </c>
      <c r="B120" s="23">
        <v>101.387</v>
      </c>
      <c r="C120" s="23">
        <v>107.545</v>
      </c>
      <c r="D120" s="23">
        <v>108.432</v>
      </c>
      <c r="E120" s="23">
        <v>113.447</v>
      </c>
      <c r="F120" s="23">
        <v>129.74600000000001</v>
      </c>
      <c r="H120" s="26" t="s">
        <v>1024</v>
      </c>
      <c r="I120" s="27">
        <v>40</v>
      </c>
      <c r="J120" s="27">
        <v>42</v>
      </c>
      <c r="K120" s="27">
        <v>44</v>
      </c>
      <c r="L120" s="27">
        <v>43</v>
      </c>
      <c r="M120" s="27">
        <v>45</v>
      </c>
      <c r="N120" s="27">
        <v>45</v>
      </c>
      <c r="O120" s="27">
        <v>45</v>
      </c>
      <c r="P120" s="27">
        <v>43</v>
      </c>
      <c r="Q120" s="27">
        <v>43</v>
      </c>
      <c r="R120" s="27">
        <v>42</v>
      </c>
      <c r="S120" s="27">
        <v>42</v>
      </c>
      <c r="T120" s="27"/>
      <c r="U120" s="32" t="s">
        <v>1039</v>
      </c>
      <c r="V120" s="27">
        <v>608</v>
      </c>
    </row>
    <row r="121" spans="1:22" x14ac:dyDescent="0.2">
      <c r="A121" s="23" t="s">
        <v>124</v>
      </c>
      <c r="B121" s="23">
        <v>152.61799999999999</v>
      </c>
      <c r="C121" s="23">
        <v>160.81100000000001</v>
      </c>
      <c r="D121" s="23">
        <v>169.96800000000002</v>
      </c>
      <c r="E121" s="23">
        <v>180.78700000000001</v>
      </c>
      <c r="F121" s="23">
        <v>220.15300000000002</v>
      </c>
      <c r="H121" s="26" t="s">
        <v>1025</v>
      </c>
      <c r="I121" s="27">
        <v>122</v>
      </c>
      <c r="J121" s="27">
        <v>119</v>
      </c>
      <c r="K121" s="27">
        <v>126</v>
      </c>
      <c r="L121" s="27">
        <v>133</v>
      </c>
      <c r="M121" s="27">
        <v>124</v>
      </c>
      <c r="N121" s="27">
        <v>123</v>
      </c>
      <c r="O121" s="27">
        <v>123</v>
      </c>
      <c r="P121" s="27">
        <v>108</v>
      </c>
      <c r="Q121" s="27">
        <v>109</v>
      </c>
      <c r="R121" s="27">
        <v>110</v>
      </c>
      <c r="S121" s="27">
        <v>118</v>
      </c>
      <c r="T121" s="27"/>
      <c r="U121" s="32" t="s">
        <v>1040</v>
      </c>
      <c r="V121" s="27">
        <v>65</v>
      </c>
    </row>
    <row r="122" spans="1:22" x14ac:dyDescent="0.2">
      <c r="A122" s="23" t="s">
        <v>136</v>
      </c>
      <c r="B122" s="23">
        <v>9.0820000000000007</v>
      </c>
      <c r="C122" s="23">
        <v>8.91</v>
      </c>
      <c r="D122" s="23">
        <v>8.5460000000000012</v>
      </c>
      <c r="E122" s="23">
        <v>8.5460000000000012</v>
      </c>
      <c r="F122" s="23">
        <v>9.7740000000000009</v>
      </c>
      <c r="H122" s="26" t="s">
        <v>1026</v>
      </c>
      <c r="I122" s="27">
        <v>6</v>
      </c>
      <c r="J122" s="27">
        <v>6</v>
      </c>
      <c r="K122" s="27">
        <v>7</v>
      </c>
      <c r="L122" s="27">
        <v>8</v>
      </c>
      <c r="M122" s="27">
        <v>9</v>
      </c>
      <c r="N122" s="27">
        <v>8</v>
      </c>
      <c r="O122" s="27">
        <v>8</v>
      </c>
      <c r="P122" s="27">
        <v>8</v>
      </c>
      <c r="Q122" s="27">
        <v>7</v>
      </c>
      <c r="R122" s="27">
        <v>6</v>
      </c>
      <c r="S122" s="27">
        <v>7</v>
      </c>
      <c r="T122" s="27"/>
      <c r="U122" s="32" t="s">
        <v>1041</v>
      </c>
      <c r="V122" s="27">
        <v>2651</v>
      </c>
    </row>
    <row r="123" spans="1:22" x14ac:dyDescent="0.2">
      <c r="A123" s="23" t="s">
        <v>199</v>
      </c>
      <c r="B123" s="23">
        <v>222.78400000000002</v>
      </c>
      <c r="C123" s="23">
        <v>221.459</v>
      </c>
      <c r="D123" s="23">
        <v>217.16300000000001</v>
      </c>
      <c r="E123" s="23">
        <v>220.34400000000002</v>
      </c>
      <c r="F123" s="23">
        <v>201.20400000000001</v>
      </c>
      <c r="H123" s="26" t="s">
        <v>1027</v>
      </c>
      <c r="I123" s="27">
        <v>35</v>
      </c>
      <c r="J123" s="27">
        <v>40</v>
      </c>
      <c r="K123" s="27">
        <v>41</v>
      </c>
      <c r="L123" s="27">
        <v>42</v>
      </c>
      <c r="M123" s="27">
        <v>39</v>
      </c>
      <c r="N123" s="27">
        <v>38</v>
      </c>
      <c r="O123" s="27">
        <v>37</v>
      </c>
      <c r="P123" s="27">
        <v>36</v>
      </c>
      <c r="Q123" s="27">
        <v>36</v>
      </c>
      <c r="R123" s="27">
        <v>37</v>
      </c>
      <c r="S123" s="27">
        <v>39</v>
      </c>
      <c r="T123" s="27"/>
      <c r="U123" s="32" t="s">
        <v>1042</v>
      </c>
      <c r="V123" s="27">
        <v>1000</v>
      </c>
    </row>
    <row r="124" spans="1:22" x14ac:dyDescent="0.2">
      <c r="A124" s="23" t="s">
        <v>1088</v>
      </c>
      <c r="C124" s="23">
        <v>2</v>
      </c>
      <c r="D124" s="23">
        <v>2</v>
      </c>
      <c r="E124" s="23">
        <v>3</v>
      </c>
      <c r="F124" s="23">
        <v>7</v>
      </c>
      <c r="H124" s="26" t="s">
        <v>1028</v>
      </c>
      <c r="I124" s="27">
        <v>238</v>
      </c>
      <c r="J124" s="27">
        <v>234</v>
      </c>
      <c r="K124" s="27">
        <v>227</v>
      </c>
      <c r="L124" s="27">
        <v>220</v>
      </c>
      <c r="M124" s="27">
        <v>211</v>
      </c>
      <c r="N124" s="27">
        <v>209</v>
      </c>
      <c r="O124" s="27">
        <v>211</v>
      </c>
      <c r="P124" s="27">
        <v>200</v>
      </c>
      <c r="Q124" s="27">
        <v>201</v>
      </c>
      <c r="R124" s="27">
        <v>205</v>
      </c>
      <c r="S124" s="27">
        <v>205</v>
      </c>
      <c r="T124" s="27"/>
      <c r="U124" s="32" t="s">
        <v>1063</v>
      </c>
      <c r="V124" s="27">
        <v>2349</v>
      </c>
    </row>
    <row r="125" spans="1:22" x14ac:dyDescent="0.2">
      <c r="A125" s="23" t="s">
        <v>1417</v>
      </c>
      <c r="B125" s="23">
        <v>2</v>
      </c>
      <c r="H125" s="26" t="s">
        <v>1029</v>
      </c>
      <c r="I125" s="27">
        <v>5</v>
      </c>
      <c r="J125" s="27">
        <v>4</v>
      </c>
      <c r="K125" s="27">
        <v>6</v>
      </c>
      <c r="L125" s="27">
        <v>6</v>
      </c>
      <c r="M125" s="27">
        <v>7</v>
      </c>
      <c r="N125" s="27">
        <v>6</v>
      </c>
      <c r="O125" s="27">
        <v>6</v>
      </c>
      <c r="P125" s="27">
        <v>6</v>
      </c>
      <c r="Q125" s="27">
        <v>7</v>
      </c>
      <c r="R125" s="27">
        <v>9</v>
      </c>
      <c r="S125" s="27">
        <v>9</v>
      </c>
      <c r="T125" s="27"/>
      <c r="U125" s="32" t="s">
        <v>1064</v>
      </c>
      <c r="V125" s="27">
        <v>569</v>
      </c>
    </row>
    <row r="126" spans="1:22" x14ac:dyDescent="0.2">
      <c r="A126" s="23" t="s">
        <v>1089</v>
      </c>
      <c r="B126" s="23">
        <v>10</v>
      </c>
      <c r="C126" s="23">
        <v>10</v>
      </c>
      <c r="D126" s="23">
        <v>9</v>
      </c>
      <c r="E126" s="23">
        <v>8</v>
      </c>
      <c r="F126" s="23">
        <v>8</v>
      </c>
      <c r="H126" s="26" t="s">
        <v>1030</v>
      </c>
      <c r="I126" s="27">
        <v>11</v>
      </c>
      <c r="J126" s="27">
        <v>10</v>
      </c>
      <c r="K126" s="27">
        <v>9</v>
      </c>
      <c r="L126" s="27">
        <v>10</v>
      </c>
      <c r="M126" s="27">
        <v>9</v>
      </c>
      <c r="N126" s="27">
        <v>9</v>
      </c>
      <c r="O126" s="27">
        <v>9</v>
      </c>
      <c r="P126" s="27">
        <v>9</v>
      </c>
      <c r="Q126" s="27">
        <v>7</v>
      </c>
      <c r="R126" s="27">
        <v>5</v>
      </c>
      <c r="S126" s="27">
        <v>6</v>
      </c>
      <c r="T126" s="27"/>
      <c r="U126" s="32" t="s">
        <v>1065</v>
      </c>
      <c r="V126" s="27">
        <v>203</v>
      </c>
    </row>
    <row r="127" spans="1:22" x14ac:dyDescent="0.2">
      <c r="A127" s="23" t="s">
        <v>1090</v>
      </c>
      <c r="B127" s="23">
        <v>28</v>
      </c>
      <c r="C127" s="23">
        <v>29</v>
      </c>
      <c r="D127" s="23">
        <v>28</v>
      </c>
      <c r="E127" s="23">
        <v>31</v>
      </c>
      <c r="F127" s="23">
        <v>35</v>
      </c>
      <c r="H127" s="26" t="s">
        <v>1031</v>
      </c>
      <c r="I127" s="27">
        <v>95</v>
      </c>
      <c r="J127" s="27">
        <v>91</v>
      </c>
      <c r="K127" s="27">
        <v>87</v>
      </c>
      <c r="L127" s="27">
        <v>86</v>
      </c>
      <c r="M127" s="27">
        <v>85</v>
      </c>
      <c r="N127" s="27">
        <v>83</v>
      </c>
      <c r="O127" s="27">
        <v>83</v>
      </c>
      <c r="P127" s="27">
        <v>75</v>
      </c>
      <c r="Q127" s="27">
        <v>76</v>
      </c>
      <c r="R127" s="27">
        <v>80</v>
      </c>
      <c r="S127" s="27">
        <v>78</v>
      </c>
      <c r="T127" s="27"/>
      <c r="U127" s="32" t="s">
        <v>311</v>
      </c>
      <c r="V127" s="27">
        <v>5923</v>
      </c>
    </row>
    <row r="128" spans="1:22" x14ac:dyDescent="0.2">
      <c r="A128" s="23" t="s">
        <v>1091</v>
      </c>
      <c r="B128" s="23">
        <v>9</v>
      </c>
      <c r="C128" s="23">
        <v>11</v>
      </c>
      <c r="D128" s="23">
        <v>10</v>
      </c>
      <c r="E128" s="23">
        <v>11</v>
      </c>
      <c r="F128" s="23">
        <v>14</v>
      </c>
      <c r="H128" s="26" t="s">
        <v>1032</v>
      </c>
      <c r="I128" s="27">
        <v>1600</v>
      </c>
      <c r="J128" s="27">
        <v>1653</v>
      </c>
      <c r="K128" s="27">
        <v>1757</v>
      </c>
      <c r="L128" s="27">
        <v>1785</v>
      </c>
      <c r="M128" s="27">
        <v>1795</v>
      </c>
      <c r="N128" s="27">
        <v>1770</v>
      </c>
      <c r="O128" s="27">
        <v>1735</v>
      </c>
      <c r="P128" s="27">
        <v>1732</v>
      </c>
      <c r="Q128" s="27">
        <v>1749</v>
      </c>
      <c r="R128" s="27">
        <v>1751</v>
      </c>
      <c r="S128" s="27">
        <v>1761</v>
      </c>
      <c r="T128" s="27"/>
      <c r="U128" s="32" t="s">
        <v>312</v>
      </c>
      <c r="V128" s="27">
        <v>399</v>
      </c>
    </row>
    <row r="129" spans="1:22" x14ac:dyDescent="0.2">
      <c r="A129" s="23" t="s">
        <v>1092</v>
      </c>
      <c r="B129" s="23">
        <v>34</v>
      </c>
      <c r="C129" s="23">
        <v>32</v>
      </c>
      <c r="D129" s="23">
        <v>36</v>
      </c>
      <c r="E129" s="23">
        <v>22</v>
      </c>
      <c r="H129" s="26" t="s">
        <v>1033</v>
      </c>
      <c r="I129" s="27">
        <v>3504</v>
      </c>
      <c r="J129" s="27">
        <v>3500</v>
      </c>
      <c r="K129" s="27">
        <v>3646</v>
      </c>
      <c r="L129" s="27">
        <v>3612</v>
      </c>
      <c r="M129" s="27">
        <v>3484</v>
      </c>
      <c r="N129" s="27">
        <v>3404</v>
      </c>
      <c r="O129" s="27">
        <v>3345</v>
      </c>
      <c r="P129" s="27">
        <v>3320</v>
      </c>
      <c r="Q129" s="27">
        <v>3321</v>
      </c>
      <c r="R129" s="27">
        <v>3307</v>
      </c>
      <c r="S129" s="27">
        <v>3322</v>
      </c>
      <c r="T129" s="27"/>
      <c r="U129" s="32" t="s">
        <v>313</v>
      </c>
      <c r="V129" s="27">
        <v>44</v>
      </c>
    </row>
    <row r="130" spans="1:22" x14ac:dyDescent="0.2">
      <c r="A130" s="23" t="s">
        <v>1093</v>
      </c>
      <c r="B130" s="23">
        <v>35</v>
      </c>
      <c r="C130" s="23">
        <v>34</v>
      </c>
      <c r="D130" s="23">
        <v>38</v>
      </c>
      <c r="E130" s="23">
        <v>42</v>
      </c>
      <c r="F130" s="23">
        <v>59</v>
      </c>
      <c r="H130" s="26" t="s">
        <v>1034</v>
      </c>
      <c r="I130" s="27">
        <v>2</v>
      </c>
      <c r="J130" s="27">
        <v>2</v>
      </c>
      <c r="K130" s="27">
        <v>3</v>
      </c>
      <c r="L130" s="27">
        <v>3</v>
      </c>
      <c r="M130" s="27"/>
      <c r="N130" s="27"/>
      <c r="O130" s="27">
        <v>1</v>
      </c>
      <c r="P130" s="27">
        <v>1</v>
      </c>
      <c r="Q130" s="27">
        <v>1</v>
      </c>
      <c r="R130" s="27">
        <v>1</v>
      </c>
      <c r="S130" s="27">
        <v>1</v>
      </c>
      <c r="T130" s="27"/>
      <c r="U130" s="32" t="s">
        <v>314</v>
      </c>
      <c r="V130" s="27">
        <v>1754</v>
      </c>
    </row>
    <row r="131" spans="1:22" x14ac:dyDescent="0.2">
      <c r="A131" s="23" t="s">
        <v>1094</v>
      </c>
      <c r="B131" s="23">
        <v>156</v>
      </c>
      <c r="C131" s="23">
        <v>149</v>
      </c>
      <c r="D131" s="23">
        <v>134</v>
      </c>
      <c r="E131" s="23">
        <v>147</v>
      </c>
      <c r="F131" s="23">
        <v>137</v>
      </c>
      <c r="H131" s="26" t="s">
        <v>1035</v>
      </c>
      <c r="I131" s="27">
        <v>1048</v>
      </c>
      <c r="J131" s="27">
        <v>887</v>
      </c>
      <c r="K131" s="27">
        <v>909</v>
      </c>
      <c r="L131" s="27">
        <v>920</v>
      </c>
      <c r="M131" s="27">
        <v>898</v>
      </c>
      <c r="N131" s="27">
        <v>862</v>
      </c>
      <c r="O131" s="27">
        <v>854</v>
      </c>
      <c r="P131" s="27">
        <v>847</v>
      </c>
      <c r="Q131" s="27">
        <v>848</v>
      </c>
      <c r="R131" s="27">
        <v>837</v>
      </c>
      <c r="S131" s="27">
        <v>832</v>
      </c>
      <c r="T131" s="27"/>
      <c r="U131" s="32" t="s">
        <v>315</v>
      </c>
      <c r="V131" s="27">
        <v>507</v>
      </c>
    </row>
    <row r="132" spans="1:22" x14ac:dyDescent="0.2">
      <c r="A132" s="23" t="s">
        <v>1095</v>
      </c>
      <c r="B132" s="23">
        <v>40</v>
      </c>
      <c r="C132" s="23">
        <v>44</v>
      </c>
      <c r="D132" s="23">
        <v>46</v>
      </c>
      <c r="E132" s="23">
        <v>53</v>
      </c>
      <c r="F132" s="23">
        <v>66</v>
      </c>
      <c r="H132" s="26" t="s">
        <v>1036</v>
      </c>
      <c r="I132" s="27">
        <v>89</v>
      </c>
      <c r="J132" s="27">
        <v>200</v>
      </c>
      <c r="K132" s="27">
        <v>238</v>
      </c>
      <c r="L132" s="27">
        <v>236</v>
      </c>
      <c r="M132" s="27">
        <v>242</v>
      </c>
      <c r="N132" s="27">
        <v>282</v>
      </c>
      <c r="O132" s="27">
        <v>281</v>
      </c>
      <c r="P132" s="27">
        <v>280</v>
      </c>
      <c r="Q132" s="27">
        <v>282</v>
      </c>
      <c r="R132" s="27">
        <v>282</v>
      </c>
      <c r="S132" s="27">
        <v>287</v>
      </c>
      <c r="T132" s="27"/>
      <c r="U132" s="32" t="s">
        <v>316</v>
      </c>
      <c r="V132" s="27">
        <v>996</v>
      </c>
    </row>
    <row r="133" spans="1:22" x14ac:dyDescent="0.2">
      <c r="A133" s="23" t="s">
        <v>1096</v>
      </c>
      <c r="B133" s="23">
        <v>45</v>
      </c>
      <c r="C133" s="23">
        <v>46</v>
      </c>
      <c r="D133" s="23">
        <v>48</v>
      </c>
      <c r="E133" s="23">
        <v>49</v>
      </c>
      <c r="F133" s="23">
        <v>49</v>
      </c>
      <c r="H133" s="26" t="s">
        <v>1037</v>
      </c>
      <c r="I133" s="27">
        <v>299</v>
      </c>
      <c r="J133" s="28">
        <v>107</v>
      </c>
      <c r="K133" s="27">
        <v>64</v>
      </c>
      <c r="L133" s="27">
        <v>68</v>
      </c>
      <c r="M133" s="27">
        <v>17</v>
      </c>
      <c r="N133" s="27">
        <v>16</v>
      </c>
      <c r="O133" s="27">
        <v>16</v>
      </c>
      <c r="P133" s="27">
        <v>63</v>
      </c>
      <c r="Q133" s="27">
        <v>56</v>
      </c>
      <c r="R133" s="27">
        <v>13</v>
      </c>
      <c r="S133" s="27">
        <v>15</v>
      </c>
      <c r="T133" s="27"/>
      <c r="U133" s="32" t="s">
        <v>317</v>
      </c>
      <c r="V133" s="27">
        <v>182</v>
      </c>
    </row>
    <row r="134" spans="1:22" x14ac:dyDescent="0.2">
      <c r="A134" s="23" t="s">
        <v>1097</v>
      </c>
      <c r="B134" s="23">
        <v>48</v>
      </c>
      <c r="C134" s="23">
        <v>50</v>
      </c>
      <c r="D134" s="23">
        <v>55</v>
      </c>
      <c r="E134" s="23">
        <v>57</v>
      </c>
      <c r="F134" s="23">
        <v>73</v>
      </c>
      <c r="H134" s="26" t="s">
        <v>1038</v>
      </c>
      <c r="I134" s="27">
        <v>10039</v>
      </c>
      <c r="J134" s="27">
        <v>10030</v>
      </c>
      <c r="K134" s="27">
        <v>10221</v>
      </c>
      <c r="L134" s="27">
        <v>10320</v>
      </c>
      <c r="M134" s="27">
        <v>10215</v>
      </c>
      <c r="N134" s="27">
        <v>10090</v>
      </c>
      <c r="O134" s="27">
        <v>10012</v>
      </c>
      <c r="P134" s="27">
        <v>9973</v>
      </c>
      <c r="Q134" s="27">
        <v>10019</v>
      </c>
      <c r="R134" s="27">
        <v>10058</v>
      </c>
      <c r="S134" s="27">
        <v>10139</v>
      </c>
      <c r="T134" s="27"/>
      <c r="U134" s="32" t="s">
        <v>318</v>
      </c>
      <c r="V134" s="27">
        <v>94</v>
      </c>
    </row>
    <row r="135" spans="1:22" x14ac:dyDescent="0.2">
      <c r="A135" s="23" t="s">
        <v>1098</v>
      </c>
      <c r="B135" s="23">
        <v>4</v>
      </c>
      <c r="C135" s="23">
        <v>8</v>
      </c>
      <c r="D135" s="23">
        <v>9</v>
      </c>
      <c r="E135" s="23">
        <v>10</v>
      </c>
      <c r="F135" s="23">
        <v>10</v>
      </c>
      <c r="H135" s="26" t="s">
        <v>1039</v>
      </c>
      <c r="I135" s="27">
        <v>444</v>
      </c>
      <c r="J135" s="27">
        <v>550</v>
      </c>
      <c r="K135" s="27">
        <v>582</v>
      </c>
      <c r="L135" s="27">
        <v>587</v>
      </c>
      <c r="M135" s="27">
        <v>593</v>
      </c>
      <c r="N135" s="27">
        <v>584</v>
      </c>
      <c r="O135" s="27">
        <v>581</v>
      </c>
      <c r="P135" s="27">
        <v>589</v>
      </c>
      <c r="Q135" s="27">
        <v>590</v>
      </c>
      <c r="R135" s="27">
        <v>590</v>
      </c>
      <c r="S135" s="27">
        <v>596</v>
      </c>
      <c r="T135" s="27"/>
      <c r="U135" s="32" t="s">
        <v>319</v>
      </c>
      <c r="V135" s="27">
        <v>1</v>
      </c>
    </row>
    <row r="136" spans="1:22" x14ac:dyDescent="0.2">
      <c r="A136" s="23" t="s">
        <v>1099</v>
      </c>
      <c r="B136" s="23">
        <v>106</v>
      </c>
      <c r="C136" s="23">
        <v>90</v>
      </c>
      <c r="D136" s="23">
        <v>89</v>
      </c>
      <c r="E136" s="23">
        <v>89</v>
      </c>
      <c r="F136" s="23">
        <v>86</v>
      </c>
      <c r="H136" s="26" t="s">
        <v>1040</v>
      </c>
      <c r="I136" s="27">
        <v>84</v>
      </c>
      <c r="J136" s="27">
        <v>88</v>
      </c>
      <c r="K136" s="27">
        <v>92</v>
      </c>
      <c r="L136" s="27">
        <v>96</v>
      </c>
      <c r="M136" s="27">
        <v>92</v>
      </c>
      <c r="N136" s="27">
        <v>89</v>
      </c>
      <c r="O136" s="27">
        <v>86</v>
      </c>
      <c r="P136" s="27">
        <v>84</v>
      </c>
      <c r="Q136" s="27">
        <v>81</v>
      </c>
      <c r="R136" s="27">
        <v>75</v>
      </c>
      <c r="S136" s="27">
        <v>73</v>
      </c>
      <c r="T136" s="27"/>
      <c r="U136" s="32" t="s">
        <v>320</v>
      </c>
      <c r="V136" s="27">
        <v>3005</v>
      </c>
    </row>
    <row r="137" spans="1:22" x14ac:dyDescent="0.2">
      <c r="A137" s="23" t="s">
        <v>1100</v>
      </c>
      <c r="B137" s="23">
        <v>90</v>
      </c>
      <c r="C137" s="23">
        <v>88</v>
      </c>
      <c r="D137" s="23">
        <v>88</v>
      </c>
      <c r="E137" s="23">
        <v>90</v>
      </c>
      <c r="F137" s="23">
        <v>105</v>
      </c>
      <c r="H137" s="26" t="s">
        <v>1041</v>
      </c>
      <c r="I137" s="27">
        <v>2535</v>
      </c>
      <c r="J137" s="27">
        <v>2579</v>
      </c>
      <c r="K137" s="27">
        <v>2705</v>
      </c>
      <c r="L137" s="27">
        <v>2698</v>
      </c>
      <c r="M137" s="27">
        <v>2680</v>
      </c>
      <c r="N137" s="27">
        <v>2635</v>
      </c>
      <c r="O137" s="27">
        <v>2605</v>
      </c>
      <c r="P137" s="27">
        <v>2617</v>
      </c>
      <c r="Q137" s="27">
        <v>2604</v>
      </c>
      <c r="R137" s="27">
        <v>2616</v>
      </c>
      <c r="S137" s="27">
        <v>2626</v>
      </c>
      <c r="T137" s="27"/>
      <c r="U137" s="32" t="s">
        <v>321</v>
      </c>
      <c r="V137" s="27">
        <v>176</v>
      </c>
    </row>
    <row r="138" spans="1:22" x14ac:dyDescent="0.2">
      <c r="A138" s="23" t="s">
        <v>1101</v>
      </c>
      <c r="B138" s="23">
        <v>20</v>
      </c>
      <c r="C138" s="23">
        <v>18</v>
      </c>
      <c r="D138" s="23">
        <v>20</v>
      </c>
      <c r="E138" s="23">
        <v>22</v>
      </c>
      <c r="F138" s="23">
        <v>21</v>
      </c>
      <c r="H138" s="26" t="s">
        <v>1042</v>
      </c>
      <c r="I138" s="27">
        <v>955</v>
      </c>
      <c r="J138" s="27">
        <v>975</v>
      </c>
      <c r="K138" s="27">
        <v>1004</v>
      </c>
      <c r="L138" s="27">
        <v>986</v>
      </c>
      <c r="M138" s="27">
        <v>985</v>
      </c>
      <c r="N138" s="27">
        <v>983</v>
      </c>
      <c r="O138" s="27">
        <v>983</v>
      </c>
      <c r="P138" s="27">
        <v>990</v>
      </c>
      <c r="Q138" s="27">
        <v>993</v>
      </c>
      <c r="R138" s="27">
        <v>995</v>
      </c>
      <c r="S138" s="27">
        <v>992</v>
      </c>
      <c r="T138" s="27"/>
      <c r="U138" s="32" t="s">
        <v>322</v>
      </c>
      <c r="V138" s="27">
        <v>12</v>
      </c>
    </row>
    <row r="139" spans="1:22" x14ac:dyDescent="0.2">
      <c r="A139" s="23" t="s">
        <v>1102</v>
      </c>
      <c r="B139" s="23">
        <v>6</v>
      </c>
      <c r="C139" s="23">
        <v>6</v>
      </c>
      <c r="D139" s="23">
        <v>6</v>
      </c>
      <c r="E139" s="23">
        <v>8</v>
      </c>
      <c r="F139" s="23">
        <v>12</v>
      </c>
      <c r="H139" s="26" t="s">
        <v>1063</v>
      </c>
      <c r="I139" s="27">
        <v>2363</v>
      </c>
      <c r="J139" s="27">
        <v>2426</v>
      </c>
      <c r="K139" s="27">
        <v>2506</v>
      </c>
      <c r="L139" s="27">
        <v>2413</v>
      </c>
      <c r="M139" s="27">
        <v>2382</v>
      </c>
      <c r="N139" s="27">
        <v>2361</v>
      </c>
      <c r="O139" s="27">
        <v>2362</v>
      </c>
      <c r="P139" s="27">
        <v>2372</v>
      </c>
      <c r="Q139" s="27">
        <v>2355</v>
      </c>
      <c r="R139" s="27">
        <v>2351</v>
      </c>
      <c r="S139" s="27">
        <v>2340</v>
      </c>
      <c r="T139" s="27"/>
      <c r="U139" s="32" t="s">
        <v>323</v>
      </c>
      <c r="V139" s="27">
        <v>372</v>
      </c>
    </row>
    <row r="140" spans="1:22" x14ac:dyDescent="0.2">
      <c r="A140" s="23" t="s">
        <v>1103</v>
      </c>
      <c r="B140" s="23">
        <v>19</v>
      </c>
      <c r="C140" s="23">
        <v>16</v>
      </c>
      <c r="D140" s="23">
        <v>17</v>
      </c>
      <c r="E140" s="23">
        <v>18</v>
      </c>
      <c r="F140" s="23">
        <v>23</v>
      </c>
      <c r="H140" s="26" t="s">
        <v>589</v>
      </c>
      <c r="I140" s="27">
        <v>1</v>
      </c>
      <c r="J140" s="27"/>
      <c r="K140" s="27"/>
      <c r="L140" s="27"/>
      <c r="M140" s="27"/>
      <c r="N140" s="27"/>
      <c r="O140" s="27"/>
      <c r="P140" s="27"/>
      <c r="Q140" s="27"/>
      <c r="R140" s="27"/>
      <c r="S140" s="27"/>
      <c r="T140" s="27"/>
      <c r="U140" s="32" t="s">
        <v>324</v>
      </c>
      <c r="V140" s="27">
        <v>75</v>
      </c>
    </row>
    <row r="141" spans="1:22" x14ac:dyDescent="0.2">
      <c r="A141" s="23" t="s">
        <v>1104</v>
      </c>
      <c r="B141" s="23">
        <v>6</v>
      </c>
      <c r="C141" s="23">
        <v>8</v>
      </c>
      <c r="D141" s="23">
        <v>8</v>
      </c>
      <c r="E141" s="23">
        <v>7</v>
      </c>
      <c r="F141" s="23">
        <v>7</v>
      </c>
      <c r="H141" s="26" t="s">
        <v>1064</v>
      </c>
      <c r="I141" s="27">
        <v>564</v>
      </c>
      <c r="J141" s="27">
        <v>560</v>
      </c>
      <c r="K141" s="27">
        <v>598</v>
      </c>
      <c r="L141" s="27">
        <v>589</v>
      </c>
      <c r="M141" s="27">
        <v>588</v>
      </c>
      <c r="N141" s="27">
        <v>582</v>
      </c>
      <c r="O141" s="27">
        <v>589</v>
      </c>
      <c r="P141" s="27">
        <v>588</v>
      </c>
      <c r="Q141" s="27">
        <v>590</v>
      </c>
      <c r="R141" s="27">
        <v>583</v>
      </c>
      <c r="S141" s="27">
        <v>578</v>
      </c>
      <c r="T141" s="27"/>
      <c r="U141" s="32" t="s">
        <v>325</v>
      </c>
      <c r="V141" s="27">
        <v>187</v>
      </c>
    </row>
    <row r="142" spans="1:22" x14ac:dyDescent="0.2">
      <c r="A142" s="23" t="s">
        <v>384</v>
      </c>
      <c r="C142" s="23">
        <v>1.091</v>
      </c>
      <c r="D142" s="23">
        <v>1.091</v>
      </c>
      <c r="E142" s="23">
        <v>1.7270000000000001</v>
      </c>
      <c r="F142" s="23">
        <v>2.9550000000000001</v>
      </c>
      <c r="H142" s="26" t="s">
        <v>1065</v>
      </c>
      <c r="I142" s="27">
        <v>179</v>
      </c>
      <c r="J142" s="27">
        <v>187</v>
      </c>
      <c r="K142" s="27">
        <v>188</v>
      </c>
      <c r="L142" s="27">
        <v>185</v>
      </c>
      <c r="M142" s="27">
        <v>195</v>
      </c>
      <c r="N142" s="27">
        <v>203</v>
      </c>
      <c r="O142" s="27">
        <v>202</v>
      </c>
      <c r="P142" s="27">
        <v>205</v>
      </c>
      <c r="Q142" s="27">
        <v>203</v>
      </c>
      <c r="R142" s="27">
        <v>200</v>
      </c>
      <c r="S142" s="27">
        <v>202</v>
      </c>
      <c r="T142" s="27"/>
      <c r="U142" s="32" t="s">
        <v>326</v>
      </c>
      <c r="V142" s="27">
        <v>14</v>
      </c>
    </row>
    <row r="143" spans="1:22" x14ac:dyDescent="0.2">
      <c r="A143" s="23" t="s">
        <v>1423</v>
      </c>
      <c r="B143" s="23">
        <v>1.091</v>
      </c>
      <c r="H143" s="26" t="s">
        <v>1066</v>
      </c>
      <c r="I143" s="27">
        <v>15</v>
      </c>
      <c r="J143" s="28">
        <v>2</v>
      </c>
      <c r="K143" s="27">
        <v>4</v>
      </c>
      <c r="L143" s="27">
        <v>2</v>
      </c>
      <c r="M143" s="27">
        <v>1</v>
      </c>
      <c r="N143" s="27">
        <v>1</v>
      </c>
      <c r="O143" s="27">
        <v>1</v>
      </c>
      <c r="P143" s="27">
        <v>28</v>
      </c>
      <c r="Q143" s="27">
        <v>2</v>
      </c>
      <c r="R143" s="27"/>
      <c r="S143" s="27"/>
      <c r="T143" s="27"/>
      <c r="U143" s="32" t="s">
        <v>327</v>
      </c>
      <c r="V143" s="27">
        <v>59</v>
      </c>
    </row>
    <row r="144" spans="1:22" x14ac:dyDescent="0.2">
      <c r="A144" s="23" t="s">
        <v>969</v>
      </c>
      <c r="B144" s="23">
        <v>7.9910000000000005</v>
      </c>
      <c r="C144" s="23">
        <v>7.819</v>
      </c>
      <c r="D144" s="23">
        <v>7.4550000000000001</v>
      </c>
      <c r="E144" s="23">
        <v>6.819</v>
      </c>
      <c r="F144" s="23">
        <v>6.819</v>
      </c>
      <c r="H144" s="26" t="s">
        <v>311</v>
      </c>
      <c r="I144" s="27">
        <v>5767</v>
      </c>
      <c r="J144" s="27">
        <v>5805</v>
      </c>
      <c r="K144" s="27">
        <v>5863</v>
      </c>
      <c r="L144" s="27">
        <v>5789</v>
      </c>
      <c r="M144" s="27">
        <v>5757</v>
      </c>
      <c r="N144" s="27">
        <v>5752</v>
      </c>
      <c r="O144" s="27">
        <v>5751</v>
      </c>
      <c r="P144" s="27">
        <v>5847</v>
      </c>
      <c r="Q144" s="27">
        <v>5894</v>
      </c>
      <c r="R144" s="27">
        <v>5854</v>
      </c>
      <c r="S144" s="27">
        <v>5852</v>
      </c>
      <c r="T144" s="27"/>
      <c r="U144" s="32" t="s">
        <v>650</v>
      </c>
      <c r="V144" s="27">
        <v>447</v>
      </c>
    </row>
    <row r="145" spans="1:22" x14ac:dyDescent="0.2">
      <c r="A145" s="23" t="s">
        <v>1048</v>
      </c>
      <c r="B145" s="23">
        <v>24.982000000000003</v>
      </c>
      <c r="C145" s="23">
        <v>24.514000000000003</v>
      </c>
      <c r="D145" s="23">
        <v>23.366</v>
      </c>
      <c r="E145" s="23">
        <v>26.295000000000002</v>
      </c>
      <c r="F145" s="23">
        <v>28.805</v>
      </c>
      <c r="H145" s="26" t="s">
        <v>312</v>
      </c>
      <c r="I145" s="27">
        <v>297</v>
      </c>
      <c r="J145" s="27">
        <v>331</v>
      </c>
      <c r="K145" s="27">
        <v>357</v>
      </c>
      <c r="L145" s="27">
        <v>353</v>
      </c>
      <c r="M145" s="27">
        <v>361</v>
      </c>
      <c r="N145" s="27">
        <v>362</v>
      </c>
      <c r="O145" s="27">
        <v>379</v>
      </c>
      <c r="P145" s="27">
        <v>379</v>
      </c>
      <c r="Q145" s="27">
        <v>390</v>
      </c>
      <c r="R145" s="27">
        <v>396</v>
      </c>
      <c r="S145" s="27">
        <v>393</v>
      </c>
      <c r="T145" s="27"/>
      <c r="U145" s="32" t="s">
        <v>651</v>
      </c>
      <c r="V145" s="27">
        <v>10</v>
      </c>
    </row>
    <row r="146" spans="1:22" x14ac:dyDescent="0.2">
      <c r="A146" s="23" t="s">
        <v>1053</v>
      </c>
      <c r="B146" s="23">
        <v>7.4670000000000005</v>
      </c>
      <c r="C146" s="23">
        <v>8.8770000000000007</v>
      </c>
      <c r="D146" s="23">
        <v>7.242</v>
      </c>
      <c r="E146" s="23">
        <v>9.2040000000000006</v>
      </c>
      <c r="F146" s="23">
        <v>12.713000000000001</v>
      </c>
      <c r="H146" s="26" t="s">
        <v>313</v>
      </c>
      <c r="I146" s="27">
        <v>58</v>
      </c>
      <c r="J146" s="27">
        <v>60</v>
      </c>
      <c r="K146" s="27">
        <v>52</v>
      </c>
      <c r="L146" s="27">
        <v>52</v>
      </c>
      <c r="M146" s="27">
        <v>49</v>
      </c>
      <c r="N146" s="27">
        <v>48</v>
      </c>
      <c r="O146" s="27">
        <v>46</v>
      </c>
      <c r="P146" s="27">
        <v>46</v>
      </c>
      <c r="Q146" s="27">
        <v>44</v>
      </c>
      <c r="R146" s="27">
        <v>46</v>
      </c>
      <c r="S146" s="27">
        <v>45</v>
      </c>
      <c r="T146" s="27"/>
      <c r="U146" s="32" t="s">
        <v>652</v>
      </c>
      <c r="V146" s="27">
        <v>20</v>
      </c>
    </row>
    <row r="147" spans="1:22" x14ac:dyDescent="0.2">
      <c r="A147" s="23" t="s">
        <v>1057</v>
      </c>
      <c r="B147" s="23">
        <v>26.169</v>
      </c>
      <c r="C147" s="23">
        <v>27.784000000000002</v>
      </c>
      <c r="D147" s="23">
        <v>30.24</v>
      </c>
      <c r="E147" s="23">
        <v>19.103000000000002</v>
      </c>
      <c r="H147" s="26" t="s">
        <v>314</v>
      </c>
      <c r="I147" s="27">
        <v>1846</v>
      </c>
      <c r="J147" s="27">
        <v>1863</v>
      </c>
      <c r="K147" s="27">
        <v>1885</v>
      </c>
      <c r="L147" s="27">
        <v>1860</v>
      </c>
      <c r="M147" s="27">
        <v>1820</v>
      </c>
      <c r="N147" s="27">
        <v>1806</v>
      </c>
      <c r="O147" s="27">
        <v>1787</v>
      </c>
      <c r="P147" s="27">
        <v>1781</v>
      </c>
      <c r="Q147" s="27">
        <v>1785</v>
      </c>
      <c r="R147" s="27">
        <v>1791</v>
      </c>
      <c r="S147" s="27">
        <v>1775</v>
      </c>
      <c r="T147" s="27"/>
      <c r="U147" s="32" t="s">
        <v>653</v>
      </c>
      <c r="V147" s="27">
        <v>172</v>
      </c>
    </row>
    <row r="148" spans="1:22" x14ac:dyDescent="0.2">
      <c r="A148" s="23" t="s">
        <v>778</v>
      </c>
      <c r="B148" s="23">
        <v>27.323</v>
      </c>
      <c r="C148" s="23">
        <v>27.232000000000003</v>
      </c>
      <c r="D148" s="23">
        <v>30.453000000000003</v>
      </c>
      <c r="E148" s="23">
        <v>32.998000000000005</v>
      </c>
      <c r="F148" s="23">
        <v>49.536000000000001</v>
      </c>
      <c r="H148" s="26" t="s">
        <v>315</v>
      </c>
      <c r="I148" s="27">
        <v>517</v>
      </c>
      <c r="J148" s="27">
        <v>524</v>
      </c>
      <c r="K148" s="27">
        <v>529</v>
      </c>
      <c r="L148" s="27">
        <v>533</v>
      </c>
      <c r="M148" s="27">
        <v>522</v>
      </c>
      <c r="N148" s="27">
        <v>516</v>
      </c>
      <c r="O148" s="27">
        <v>506</v>
      </c>
      <c r="P148" s="27">
        <v>501</v>
      </c>
      <c r="Q148" s="27">
        <v>517</v>
      </c>
      <c r="R148" s="27">
        <v>509</v>
      </c>
      <c r="S148" s="27">
        <v>516</v>
      </c>
      <c r="T148" s="27"/>
      <c r="U148" s="32" t="s">
        <v>654</v>
      </c>
      <c r="V148" s="27">
        <v>305</v>
      </c>
    </row>
    <row r="149" spans="1:22" x14ac:dyDescent="0.2">
      <c r="A149" s="23" t="s">
        <v>783</v>
      </c>
      <c r="B149" s="23">
        <v>101.81</v>
      </c>
      <c r="C149" s="23">
        <v>104.92800000000001</v>
      </c>
      <c r="D149" s="23">
        <v>94.847999999999999</v>
      </c>
      <c r="E149" s="23">
        <v>103.13600000000001</v>
      </c>
      <c r="F149" s="23">
        <v>96.999000000000009</v>
      </c>
      <c r="H149" s="26" t="s">
        <v>316</v>
      </c>
      <c r="I149" s="27">
        <v>1194</v>
      </c>
      <c r="J149" s="27">
        <v>1206</v>
      </c>
      <c r="K149" s="27">
        <v>1213</v>
      </c>
      <c r="L149" s="27">
        <v>1149</v>
      </c>
      <c r="M149" s="27">
        <v>1132</v>
      </c>
      <c r="N149" s="27">
        <v>1111</v>
      </c>
      <c r="O149" s="27">
        <v>1073</v>
      </c>
      <c r="P149" s="27">
        <v>1051</v>
      </c>
      <c r="Q149" s="27">
        <v>1016</v>
      </c>
      <c r="R149" s="27">
        <v>992</v>
      </c>
      <c r="S149" s="27">
        <v>1002</v>
      </c>
      <c r="T149" s="27"/>
      <c r="U149" s="32" t="s">
        <v>655</v>
      </c>
      <c r="V149" s="27">
        <v>733</v>
      </c>
    </row>
    <row r="150" spans="1:22" x14ac:dyDescent="0.2">
      <c r="A150" s="23" t="s">
        <v>788</v>
      </c>
      <c r="B150" s="23">
        <v>34.548000000000002</v>
      </c>
      <c r="C150" s="23">
        <v>37.341000000000001</v>
      </c>
      <c r="D150" s="23">
        <v>39.652999999999999</v>
      </c>
      <c r="E150" s="23">
        <v>44.481000000000002</v>
      </c>
      <c r="F150" s="23">
        <v>56.371000000000002</v>
      </c>
      <c r="H150" s="26" t="s">
        <v>317</v>
      </c>
      <c r="I150" s="27">
        <v>197</v>
      </c>
      <c r="J150" s="27">
        <v>188</v>
      </c>
      <c r="K150" s="27">
        <v>184</v>
      </c>
      <c r="L150" s="27">
        <v>183</v>
      </c>
      <c r="M150" s="27">
        <v>180</v>
      </c>
      <c r="N150" s="27">
        <v>179</v>
      </c>
      <c r="O150" s="27">
        <v>175</v>
      </c>
      <c r="P150" s="27">
        <v>173</v>
      </c>
      <c r="Q150" s="27">
        <v>176</v>
      </c>
      <c r="R150" s="27">
        <v>173</v>
      </c>
      <c r="S150" s="27">
        <v>181</v>
      </c>
      <c r="T150" s="27"/>
      <c r="U150" s="32" t="s">
        <v>657</v>
      </c>
      <c r="V150" s="27">
        <v>111</v>
      </c>
    </row>
    <row r="151" spans="1:22" x14ac:dyDescent="0.2">
      <c r="A151" s="23" t="s">
        <v>715</v>
      </c>
      <c r="B151" s="23">
        <v>38.559000000000005</v>
      </c>
      <c r="C151" s="23">
        <v>37.434000000000005</v>
      </c>
      <c r="D151" s="23">
        <v>38.465000000000003</v>
      </c>
      <c r="E151" s="23">
        <v>37.856999999999999</v>
      </c>
      <c r="F151" s="23">
        <v>38.776000000000003</v>
      </c>
      <c r="H151" s="26" t="s">
        <v>318</v>
      </c>
      <c r="I151" s="27">
        <v>50</v>
      </c>
      <c r="J151" s="27">
        <v>56</v>
      </c>
      <c r="K151" s="27">
        <v>68</v>
      </c>
      <c r="L151" s="27">
        <v>84</v>
      </c>
      <c r="M151" s="27">
        <v>85</v>
      </c>
      <c r="N151" s="27">
        <v>84</v>
      </c>
      <c r="O151" s="27">
        <v>81</v>
      </c>
      <c r="P151" s="27">
        <v>80</v>
      </c>
      <c r="Q151" s="27">
        <v>82</v>
      </c>
      <c r="R151" s="27">
        <v>83</v>
      </c>
      <c r="S151" s="27">
        <v>90</v>
      </c>
      <c r="T151" s="27"/>
      <c r="U151" s="32" t="s">
        <v>658</v>
      </c>
      <c r="V151" s="27">
        <v>48</v>
      </c>
    </row>
    <row r="152" spans="1:22" x14ac:dyDescent="0.2">
      <c r="A152" s="23" t="s">
        <v>130</v>
      </c>
      <c r="B152" s="23">
        <v>40.185000000000002</v>
      </c>
      <c r="C152" s="23">
        <v>41.519000000000005</v>
      </c>
      <c r="D152" s="23">
        <v>45.783999999999999</v>
      </c>
      <c r="E152" s="23">
        <v>46.974000000000004</v>
      </c>
      <c r="F152" s="23">
        <v>59.716000000000001</v>
      </c>
      <c r="H152" s="26" t="s">
        <v>319</v>
      </c>
      <c r="I152" s="27">
        <v>32</v>
      </c>
      <c r="J152" s="28">
        <v>11</v>
      </c>
      <c r="K152" s="27">
        <v>1</v>
      </c>
      <c r="L152" s="27">
        <v>1</v>
      </c>
      <c r="M152" s="27">
        <v>1</v>
      </c>
      <c r="N152" s="27">
        <v>1</v>
      </c>
      <c r="O152" s="27">
        <v>1</v>
      </c>
      <c r="P152" s="27">
        <v>65</v>
      </c>
      <c r="Q152" s="27"/>
      <c r="R152" s="27"/>
      <c r="S152" s="27"/>
      <c r="T152" s="27"/>
      <c r="U152" s="32" t="s">
        <v>659</v>
      </c>
      <c r="V152" s="27">
        <v>2069</v>
      </c>
    </row>
    <row r="153" spans="1:22" x14ac:dyDescent="0.2">
      <c r="A153" s="23" t="s">
        <v>149</v>
      </c>
      <c r="B153" s="23">
        <v>4</v>
      </c>
      <c r="C153" s="23">
        <v>8</v>
      </c>
      <c r="D153" s="23">
        <v>9.0560000000000009</v>
      </c>
      <c r="E153" s="23">
        <v>10.056000000000001</v>
      </c>
      <c r="F153" s="23">
        <v>9.4060000000000006</v>
      </c>
      <c r="H153" s="26" t="s">
        <v>320</v>
      </c>
      <c r="I153" s="27">
        <v>3126</v>
      </c>
      <c r="J153" s="27">
        <v>3185</v>
      </c>
      <c r="K153" s="27">
        <v>3165</v>
      </c>
      <c r="L153" s="27">
        <v>3081</v>
      </c>
      <c r="M153" s="27">
        <v>3058</v>
      </c>
      <c r="N153" s="27">
        <v>3012</v>
      </c>
      <c r="O153" s="27">
        <v>2978</v>
      </c>
      <c r="P153" s="27">
        <v>2954</v>
      </c>
      <c r="Q153" s="27">
        <v>3013</v>
      </c>
      <c r="R153" s="27">
        <v>2988</v>
      </c>
      <c r="S153" s="27">
        <v>2974</v>
      </c>
      <c r="T153" s="27"/>
      <c r="U153" s="32" t="s">
        <v>660</v>
      </c>
      <c r="V153" s="27">
        <v>117</v>
      </c>
    </row>
    <row r="154" spans="1:22" x14ac:dyDescent="0.2">
      <c r="A154" s="23" t="s">
        <v>876</v>
      </c>
      <c r="B154" s="23">
        <v>66.597000000000008</v>
      </c>
      <c r="C154" s="23">
        <v>71.436000000000007</v>
      </c>
      <c r="D154" s="23">
        <v>70.737000000000009</v>
      </c>
      <c r="E154" s="23">
        <v>71.245000000000005</v>
      </c>
      <c r="F154" s="23">
        <v>67.497</v>
      </c>
      <c r="H154" s="26" t="s">
        <v>321</v>
      </c>
      <c r="I154" s="27">
        <v>153</v>
      </c>
      <c r="J154" s="27">
        <v>155</v>
      </c>
      <c r="K154" s="27">
        <v>169</v>
      </c>
      <c r="L154" s="27">
        <v>171</v>
      </c>
      <c r="M154" s="27">
        <v>169</v>
      </c>
      <c r="N154" s="27">
        <v>171</v>
      </c>
      <c r="O154" s="27">
        <v>168</v>
      </c>
      <c r="P154" s="27">
        <v>162</v>
      </c>
      <c r="Q154" s="27">
        <v>163</v>
      </c>
      <c r="R154" s="27">
        <v>169</v>
      </c>
      <c r="S154" s="27">
        <v>175</v>
      </c>
      <c r="T154" s="27"/>
      <c r="U154" s="32" t="s">
        <v>661</v>
      </c>
      <c r="V154" s="27">
        <v>16</v>
      </c>
    </row>
    <row r="155" spans="1:22" x14ac:dyDescent="0.2">
      <c r="A155" s="23" t="s">
        <v>881</v>
      </c>
      <c r="B155" s="23">
        <v>62.263000000000005</v>
      </c>
      <c r="C155" s="23">
        <v>60.383000000000003</v>
      </c>
      <c r="D155" s="23">
        <v>61.772000000000006</v>
      </c>
      <c r="E155" s="23">
        <v>64.816000000000003</v>
      </c>
      <c r="F155" s="23">
        <v>76.281000000000006</v>
      </c>
      <c r="H155" s="26" t="s">
        <v>322</v>
      </c>
      <c r="I155" s="27">
        <v>3</v>
      </c>
      <c r="J155" s="27">
        <v>4</v>
      </c>
      <c r="K155" s="27">
        <v>13</v>
      </c>
      <c r="L155" s="27">
        <v>13</v>
      </c>
      <c r="M155" s="27">
        <v>13</v>
      </c>
      <c r="N155" s="27">
        <v>11</v>
      </c>
      <c r="O155" s="27">
        <v>11</v>
      </c>
      <c r="P155" s="27">
        <v>12</v>
      </c>
      <c r="Q155" s="27">
        <v>12</v>
      </c>
      <c r="R155" s="27">
        <v>12</v>
      </c>
      <c r="S155" s="27">
        <v>12</v>
      </c>
      <c r="T155" s="27"/>
      <c r="U155" s="32" t="s">
        <v>662</v>
      </c>
      <c r="V155" s="27">
        <v>585</v>
      </c>
    </row>
    <row r="156" spans="1:22" x14ac:dyDescent="0.2">
      <c r="A156" s="23" t="s">
        <v>193</v>
      </c>
      <c r="B156" s="23">
        <v>16.359000000000002</v>
      </c>
      <c r="C156" s="23">
        <v>13.314</v>
      </c>
      <c r="D156" s="23">
        <v>15.638</v>
      </c>
      <c r="E156" s="23">
        <v>16.933</v>
      </c>
      <c r="F156" s="23">
        <v>17.856999999999999</v>
      </c>
      <c r="H156" s="26" t="s">
        <v>323</v>
      </c>
      <c r="I156" s="27">
        <v>1053</v>
      </c>
      <c r="J156" s="27">
        <v>1041</v>
      </c>
      <c r="K156" s="27">
        <v>1056</v>
      </c>
      <c r="L156" s="27">
        <v>621</v>
      </c>
      <c r="M156" s="27">
        <v>600</v>
      </c>
      <c r="N156" s="27">
        <v>592</v>
      </c>
      <c r="O156" s="27">
        <v>399</v>
      </c>
      <c r="P156" s="27">
        <v>384</v>
      </c>
      <c r="Q156" s="27">
        <v>378</v>
      </c>
      <c r="R156" s="27">
        <v>369</v>
      </c>
      <c r="S156" s="27">
        <v>367</v>
      </c>
      <c r="T156" s="27"/>
      <c r="U156" s="32" t="s">
        <v>663</v>
      </c>
      <c r="V156" s="27">
        <v>42</v>
      </c>
    </row>
    <row r="157" spans="1:22" x14ac:dyDescent="0.2">
      <c r="A157" s="23" t="s">
        <v>561</v>
      </c>
      <c r="B157" s="23">
        <v>6</v>
      </c>
      <c r="C157" s="23">
        <v>6</v>
      </c>
      <c r="D157" s="23">
        <v>6</v>
      </c>
      <c r="E157" s="23">
        <v>7.7570000000000006</v>
      </c>
      <c r="F157" s="23">
        <v>11.757000000000001</v>
      </c>
      <c r="H157" s="26" t="s">
        <v>324</v>
      </c>
      <c r="I157" s="27">
        <v>85</v>
      </c>
      <c r="J157" s="27">
        <v>78</v>
      </c>
      <c r="K157" s="27">
        <v>78</v>
      </c>
      <c r="L157" s="27">
        <v>69</v>
      </c>
      <c r="M157" s="27">
        <v>75</v>
      </c>
      <c r="N157" s="27">
        <v>78</v>
      </c>
      <c r="O157" s="27">
        <v>77</v>
      </c>
      <c r="P157" s="27">
        <v>77</v>
      </c>
      <c r="Q157" s="27">
        <v>81</v>
      </c>
      <c r="R157" s="27">
        <v>80</v>
      </c>
      <c r="S157" s="27">
        <v>80</v>
      </c>
      <c r="T157" s="27"/>
      <c r="U157" s="32" t="s">
        <v>664</v>
      </c>
      <c r="V157" s="27">
        <v>140</v>
      </c>
    </row>
    <row r="158" spans="1:22" x14ac:dyDescent="0.2">
      <c r="A158" s="23" t="s">
        <v>566</v>
      </c>
      <c r="B158" s="23">
        <v>14.904999999999999</v>
      </c>
      <c r="C158" s="23">
        <v>13.484999999999999</v>
      </c>
      <c r="D158" s="23">
        <v>14.606</v>
      </c>
      <c r="E158" s="23">
        <v>17.02</v>
      </c>
      <c r="F158" s="23">
        <v>18.766999999999999</v>
      </c>
      <c r="H158" s="26" t="s">
        <v>325</v>
      </c>
      <c r="I158" s="27">
        <v>187</v>
      </c>
      <c r="J158" s="27">
        <v>186</v>
      </c>
      <c r="K158" s="27">
        <v>189</v>
      </c>
      <c r="L158" s="27">
        <v>195</v>
      </c>
      <c r="M158" s="27">
        <v>199</v>
      </c>
      <c r="N158" s="27">
        <v>197</v>
      </c>
      <c r="O158" s="27">
        <v>198</v>
      </c>
      <c r="P158" s="27">
        <v>199</v>
      </c>
      <c r="Q158" s="27">
        <v>189</v>
      </c>
      <c r="R158" s="27">
        <v>184</v>
      </c>
      <c r="S158" s="27">
        <v>179</v>
      </c>
      <c r="T158" s="27"/>
      <c r="U158" s="32" t="s">
        <v>665</v>
      </c>
      <c r="V158" s="27">
        <v>13</v>
      </c>
    </row>
    <row r="159" spans="1:22" x14ac:dyDescent="0.2">
      <c r="A159" s="23" t="s">
        <v>571</v>
      </c>
      <c r="B159" s="23">
        <v>5.6219999999999999</v>
      </c>
      <c r="C159" s="23">
        <v>7.5680000000000005</v>
      </c>
      <c r="D159" s="23">
        <v>7.7030000000000003</v>
      </c>
      <c r="E159" s="23">
        <v>6.7030000000000003</v>
      </c>
      <c r="F159" s="23">
        <v>6.6219999999999999</v>
      </c>
      <c r="H159" s="26" t="s">
        <v>326</v>
      </c>
      <c r="I159" s="27">
        <v>10</v>
      </c>
      <c r="J159" s="27">
        <v>12</v>
      </c>
      <c r="K159" s="27">
        <v>15</v>
      </c>
      <c r="L159" s="27">
        <v>12</v>
      </c>
      <c r="M159" s="27">
        <v>14</v>
      </c>
      <c r="N159" s="27">
        <v>14</v>
      </c>
      <c r="O159" s="27">
        <v>14</v>
      </c>
      <c r="P159" s="27">
        <v>14</v>
      </c>
      <c r="Q159" s="27">
        <v>14</v>
      </c>
      <c r="R159" s="27">
        <v>13</v>
      </c>
      <c r="S159" s="27">
        <v>14</v>
      </c>
      <c r="T159" s="27"/>
      <c r="U159" s="32" t="s">
        <v>666</v>
      </c>
      <c r="V159" s="27">
        <v>52</v>
      </c>
    </row>
    <row r="160" spans="1:22" x14ac:dyDescent="0.2">
      <c r="A160" s="23" t="s">
        <v>449</v>
      </c>
      <c r="B160" s="23">
        <v>62767</v>
      </c>
      <c r="C160" s="23">
        <v>63659</v>
      </c>
      <c r="D160" s="23">
        <v>64081</v>
      </c>
      <c r="E160" s="23">
        <v>64931</v>
      </c>
      <c r="F160" s="23">
        <v>66203</v>
      </c>
      <c r="H160" s="26" t="s">
        <v>327</v>
      </c>
      <c r="I160" s="27">
        <v>32</v>
      </c>
      <c r="J160" s="27">
        <v>43</v>
      </c>
      <c r="K160" s="27">
        <v>47</v>
      </c>
      <c r="L160" s="27">
        <v>51</v>
      </c>
      <c r="M160" s="27">
        <v>49</v>
      </c>
      <c r="N160" s="27">
        <v>50</v>
      </c>
      <c r="O160" s="27">
        <v>54</v>
      </c>
      <c r="P160" s="27">
        <v>54</v>
      </c>
      <c r="Q160" s="27">
        <v>57</v>
      </c>
      <c r="R160" s="27">
        <v>54</v>
      </c>
      <c r="S160" s="27">
        <v>58</v>
      </c>
      <c r="T160" s="27"/>
      <c r="U160" s="32" t="s">
        <v>753</v>
      </c>
      <c r="V160" s="27">
        <v>18</v>
      </c>
    </row>
    <row r="161" spans="1:22" x14ac:dyDescent="0.2">
      <c r="A161" s="23" t="s">
        <v>146</v>
      </c>
      <c r="B161" s="23">
        <v>53177.514999999999</v>
      </c>
      <c r="C161" s="23">
        <v>54096.998</v>
      </c>
      <c r="D161" s="23">
        <v>54520.881999999998</v>
      </c>
      <c r="E161" s="23">
        <v>55434.330999999998</v>
      </c>
      <c r="F161" s="23">
        <v>56783.184000000001</v>
      </c>
      <c r="H161" s="26" t="s">
        <v>649</v>
      </c>
      <c r="I161" s="27">
        <v>15</v>
      </c>
      <c r="J161" s="27">
        <v>4</v>
      </c>
      <c r="K161" s="27">
        <v>2</v>
      </c>
      <c r="L161" s="27"/>
      <c r="M161" s="27"/>
      <c r="N161" s="27"/>
      <c r="O161" s="27"/>
      <c r="P161" s="27"/>
      <c r="Q161" s="27"/>
      <c r="R161" s="27"/>
      <c r="S161" s="27"/>
      <c r="T161" s="27"/>
      <c r="U161" s="32" t="s">
        <v>754</v>
      </c>
      <c r="V161" s="27">
        <v>226</v>
      </c>
    </row>
    <row r="162" spans="1:22" x14ac:dyDescent="0.2">
      <c r="A162" s="23" t="s">
        <v>450</v>
      </c>
      <c r="B162" s="23">
        <v>14299</v>
      </c>
      <c r="C162" s="23">
        <v>14449</v>
      </c>
      <c r="D162" s="23">
        <v>14595</v>
      </c>
      <c r="E162" s="23">
        <v>14988</v>
      </c>
      <c r="F162" s="23">
        <v>15604</v>
      </c>
      <c r="H162" s="26" t="s">
        <v>650</v>
      </c>
      <c r="I162" s="27">
        <v>473</v>
      </c>
      <c r="J162" s="27">
        <v>472</v>
      </c>
      <c r="K162" s="27">
        <v>467</v>
      </c>
      <c r="L162" s="27">
        <v>467</v>
      </c>
      <c r="M162" s="27">
        <v>457</v>
      </c>
      <c r="N162" s="27">
        <v>445</v>
      </c>
      <c r="O162" s="27">
        <v>447</v>
      </c>
      <c r="P162" s="27">
        <v>447</v>
      </c>
      <c r="Q162" s="27">
        <v>456</v>
      </c>
      <c r="R162" s="27">
        <v>457</v>
      </c>
      <c r="S162" s="27">
        <v>452</v>
      </c>
      <c r="T162" s="27"/>
      <c r="U162" s="32" t="s">
        <v>755</v>
      </c>
      <c r="V162" s="27">
        <v>15</v>
      </c>
    </row>
    <row r="163" spans="1:22" x14ac:dyDescent="0.2">
      <c r="A163" s="23" t="s">
        <v>451</v>
      </c>
      <c r="B163" s="23">
        <v>15394</v>
      </c>
      <c r="C163" s="23">
        <v>15527</v>
      </c>
      <c r="D163" s="23">
        <v>15646</v>
      </c>
      <c r="E163" s="23">
        <v>15860</v>
      </c>
      <c r="F163" s="23">
        <v>16843</v>
      </c>
      <c r="H163" s="26" t="s">
        <v>651</v>
      </c>
      <c r="I163" s="27">
        <v>8</v>
      </c>
      <c r="J163" s="27">
        <v>11</v>
      </c>
      <c r="K163" s="27">
        <v>10</v>
      </c>
      <c r="L163" s="27">
        <v>11</v>
      </c>
      <c r="M163" s="27">
        <v>9</v>
      </c>
      <c r="N163" s="27">
        <v>11</v>
      </c>
      <c r="O163" s="27">
        <v>10</v>
      </c>
      <c r="P163" s="27">
        <v>11</v>
      </c>
      <c r="Q163" s="27">
        <v>11</v>
      </c>
      <c r="R163" s="27">
        <v>9</v>
      </c>
      <c r="S163" s="27">
        <v>10</v>
      </c>
      <c r="T163" s="27"/>
      <c r="U163" s="32" t="s">
        <v>756</v>
      </c>
      <c r="V163" s="27">
        <v>13</v>
      </c>
    </row>
    <row r="164" spans="1:22" x14ac:dyDescent="0.2">
      <c r="A164" s="23" t="s">
        <v>452</v>
      </c>
      <c r="B164" s="23">
        <v>1133</v>
      </c>
      <c r="C164" s="23">
        <v>1369</v>
      </c>
      <c r="D164" s="23">
        <v>1508</v>
      </c>
      <c r="E164" s="23">
        <v>1582</v>
      </c>
      <c r="F164" s="23">
        <v>1579</v>
      </c>
      <c r="H164" s="26" t="s">
        <v>652</v>
      </c>
      <c r="I164" s="27">
        <v>17</v>
      </c>
      <c r="J164" s="27">
        <v>22</v>
      </c>
      <c r="K164" s="27">
        <v>23</v>
      </c>
      <c r="L164" s="27">
        <v>24</v>
      </c>
      <c r="M164" s="27">
        <v>22</v>
      </c>
      <c r="N164" s="27">
        <v>22</v>
      </c>
      <c r="O164" s="27">
        <v>22</v>
      </c>
      <c r="P164" s="27">
        <v>20</v>
      </c>
      <c r="Q164" s="27">
        <v>20</v>
      </c>
      <c r="R164" s="27">
        <v>21</v>
      </c>
      <c r="S164" s="27">
        <v>19</v>
      </c>
      <c r="T164" s="27"/>
      <c r="U164" s="32" t="s">
        <v>757</v>
      </c>
      <c r="V164" s="27">
        <v>73</v>
      </c>
    </row>
    <row r="165" spans="1:22" x14ac:dyDescent="0.2">
      <c r="A165" s="23" t="s">
        <v>453</v>
      </c>
      <c r="B165" s="23">
        <v>31975</v>
      </c>
      <c r="C165" s="23">
        <v>32359</v>
      </c>
      <c r="D165" s="23">
        <v>32388</v>
      </c>
      <c r="E165" s="23">
        <v>32583</v>
      </c>
      <c r="F165" s="23">
        <v>32259</v>
      </c>
      <c r="H165" s="26" t="s">
        <v>653</v>
      </c>
      <c r="I165" s="27">
        <v>168</v>
      </c>
      <c r="J165" s="27">
        <v>172</v>
      </c>
      <c r="K165" s="27">
        <v>168</v>
      </c>
      <c r="L165" s="27">
        <v>170</v>
      </c>
      <c r="M165" s="27">
        <v>170</v>
      </c>
      <c r="N165" s="27">
        <v>172</v>
      </c>
      <c r="O165" s="27">
        <v>173</v>
      </c>
      <c r="P165" s="27">
        <v>168</v>
      </c>
      <c r="Q165" s="27">
        <v>169</v>
      </c>
      <c r="R165" s="27">
        <v>169</v>
      </c>
      <c r="S165" s="27">
        <v>170</v>
      </c>
      <c r="T165" s="27"/>
      <c r="U165" s="31"/>
      <c r="V165" s="25">
        <v>41274</v>
      </c>
    </row>
    <row r="166" spans="1:22" x14ac:dyDescent="0.2">
      <c r="A166" s="23" t="s">
        <v>775</v>
      </c>
      <c r="B166" s="23">
        <v>12048.324000000001</v>
      </c>
      <c r="C166" s="23">
        <v>12191.44</v>
      </c>
      <c r="D166" s="23">
        <v>12335.078</v>
      </c>
      <c r="E166" s="23">
        <v>12724.312</v>
      </c>
      <c r="F166" s="23">
        <v>13306.68</v>
      </c>
      <c r="H166" s="26" t="s">
        <v>654</v>
      </c>
      <c r="I166" s="27">
        <v>295</v>
      </c>
      <c r="J166" s="27">
        <v>288</v>
      </c>
      <c r="K166" s="27">
        <v>305</v>
      </c>
      <c r="L166" s="27">
        <v>309</v>
      </c>
      <c r="M166" s="27">
        <v>310</v>
      </c>
      <c r="N166" s="27">
        <v>298</v>
      </c>
      <c r="O166" s="27">
        <v>298</v>
      </c>
      <c r="P166" s="27">
        <v>310</v>
      </c>
      <c r="Q166" s="27">
        <v>305</v>
      </c>
      <c r="R166" s="27">
        <v>299</v>
      </c>
      <c r="S166" s="27">
        <v>304</v>
      </c>
      <c r="T166" s="27"/>
      <c r="U166" s="32" t="s">
        <v>150</v>
      </c>
      <c r="V166" s="27">
        <v>11503</v>
      </c>
    </row>
    <row r="167" spans="1:22" x14ac:dyDescent="0.2">
      <c r="A167" s="23" t="s">
        <v>127</v>
      </c>
      <c r="B167" s="23">
        <v>12839.578</v>
      </c>
      <c r="C167" s="23">
        <v>12948.325000000001</v>
      </c>
      <c r="D167" s="23">
        <v>13056.575000000001</v>
      </c>
      <c r="E167" s="23">
        <v>13260.603999999999</v>
      </c>
      <c r="F167" s="23">
        <v>14085.32</v>
      </c>
      <c r="H167" s="26" t="s">
        <v>655</v>
      </c>
      <c r="I167" s="27">
        <v>765</v>
      </c>
      <c r="J167" s="27">
        <v>784</v>
      </c>
      <c r="K167" s="27">
        <v>801</v>
      </c>
      <c r="L167" s="27">
        <v>792</v>
      </c>
      <c r="M167" s="27">
        <v>779</v>
      </c>
      <c r="N167" s="27">
        <v>758</v>
      </c>
      <c r="O167" s="27">
        <v>745</v>
      </c>
      <c r="P167" s="27">
        <v>745</v>
      </c>
      <c r="Q167" s="27">
        <v>734</v>
      </c>
      <c r="R167" s="27">
        <v>726</v>
      </c>
      <c r="S167" s="27">
        <v>727</v>
      </c>
      <c r="T167" s="27"/>
      <c r="U167" s="32" t="s">
        <v>151</v>
      </c>
      <c r="V167" s="27">
        <v>28227</v>
      </c>
    </row>
    <row r="168" spans="1:22" x14ac:dyDescent="0.2">
      <c r="A168" s="23" t="s">
        <v>139</v>
      </c>
      <c r="B168" s="23">
        <v>933.53600000000006</v>
      </c>
      <c r="C168" s="23">
        <v>1100.2139999999999</v>
      </c>
      <c r="D168" s="23">
        <v>1204.7380000000001</v>
      </c>
      <c r="E168" s="23">
        <v>1225.049</v>
      </c>
      <c r="F168" s="23">
        <v>1236.1370000000002</v>
      </c>
      <c r="H168" s="26" t="s">
        <v>656</v>
      </c>
      <c r="I168" s="27">
        <v>31</v>
      </c>
      <c r="J168" s="27">
        <v>21</v>
      </c>
      <c r="K168" s="27">
        <v>23</v>
      </c>
      <c r="L168" s="27">
        <v>19</v>
      </c>
      <c r="M168" s="27">
        <v>24</v>
      </c>
      <c r="N168" s="27">
        <v>18</v>
      </c>
      <c r="O168" s="27">
        <v>14</v>
      </c>
      <c r="P168" s="27">
        <v>14</v>
      </c>
      <c r="Q168" s="27"/>
      <c r="R168" s="27"/>
      <c r="S168" s="27"/>
      <c r="T168" s="27"/>
      <c r="U168" s="32" t="s">
        <v>152</v>
      </c>
      <c r="V168" s="27">
        <v>3772</v>
      </c>
    </row>
    <row r="169" spans="1:22" x14ac:dyDescent="0.2">
      <c r="A169" s="23" t="s">
        <v>167</v>
      </c>
      <c r="B169" s="23">
        <v>27356.077000000001</v>
      </c>
      <c r="C169" s="23">
        <v>27857.019</v>
      </c>
      <c r="D169" s="23">
        <v>27924.491000000002</v>
      </c>
      <c r="E169" s="23">
        <v>28224.366000000002</v>
      </c>
      <c r="F169" s="23">
        <v>28155.046999999999</v>
      </c>
      <c r="H169" s="26" t="s">
        <v>657</v>
      </c>
      <c r="I169" s="27">
        <v>109</v>
      </c>
      <c r="J169" s="27">
        <v>117</v>
      </c>
      <c r="K169" s="27">
        <v>112</v>
      </c>
      <c r="L169" s="27">
        <v>109</v>
      </c>
      <c r="M169" s="27">
        <v>107</v>
      </c>
      <c r="N169" s="27">
        <v>105</v>
      </c>
      <c r="O169" s="27">
        <v>106</v>
      </c>
      <c r="P169" s="27">
        <v>110</v>
      </c>
      <c r="Q169" s="27">
        <v>112</v>
      </c>
      <c r="R169" s="27">
        <v>111</v>
      </c>
      <c r="S169" s="27">
        <v>111</v>
      </c>
      <c r="T169" s="27"/>
      <c r="U169" s="32" t="s">
        <v>758</v>
      </c>
      <c r="V169" s="27">
        <v>5860</v>
      </c>
    </row>
    <row r="170" spans="1:22" x14ac:dyDescent="0.2">
      <c r="A170" s="23" t="s">
        <v>429</v>
      </c>
      <c r="F170" s="23">
        <v>3</v>
      </c>
      <c r="H170" s="26" t="s">
        <v>658</v>
      </c>
      <c r="I170" s="27">
        <v>37</v>
      </c>
      <c r="J170" s="27">
        <v>39</v>
      </c>
      <c r="K170" s="27">
        <v>46</v>
      </c>
      <c r="L170" s="27">
        <v>50</v>
      </c>
      <c r="M170" s="27">
        <v>48</v>
      </c>
      <c r="N170" s="27">
        <v>52</v>
      </c>
      <c r="O170" s="27">
        <v>52</v>
      </c>
      <c r="P170" s="27">
        <v>51</v>
      </c>
      <c r="Q170" s="27">
        <v>50</v>
      </c>
      <c r="R170" s="27">
        <v>49</v>
      </c>
      <c r="S170" s="27">
        <v>50</v>
      </c>
      <c r="T170" s="27"/>
      <c r="U170" s="32" t="s">
        <v>759</v>
      </c>
      <c r="V170" s="27">
        <v>2243</v>
      </c>
    </row>
    <row r="171" spans="1:22" x14ac:dyDescent="0.2">
      <c r="A171" s="23" t="s">
        <v>430</v>
      </c>
      <c r="B171" s="23">
        <v>287</v>
      </c>
      <c r="C171" s="23">
        <v>465</v>
      </c>
      <c r="D171" s="23">
        <v>532</v>
      </c>
      <c r="E171" s="23">
        <v>563</v>
      </c>
      <c r="F171" s="23">
        <v>538</v>
      </c>
      <c r="H171" s="26" t="s">
        <v>590</v>
      </c>
      <c r="I171" s="27">
        <v>32</v>
      </c>
      <c r="J171" s="27"/>
      <c r="K171" s="27"/>
      <c r="L171" s="27"/>
      <c r="M171" s="27"/>
      <c r="N171" s="27"/>
      <c r="O171" s="27"/>
      <c r="P171" s="27">
        <v>7</v>
      </c>
      <c r="Q171" s="27"/>
      <c r="R171" s="27"/>
      <c r="S171" s="27">
        <v>4</v>
      </c>
      <c r="T171" s="27"/>
      <c r="U171" s="32" t="s">
        <v>760</v>
      </c>
      <c r="V171" s="27">
        <v>1477</v>
      </c>
    </row>
    <row r="172" spans="1:22" x14ac:dyDescent="0.2">
      <c r="A172" s="23" t="s">
        <v>431</v>
      </c>
      <c r="B172" s="23">
        <v>384</v>
      </c>
      <c r="C172" s="23">
        <v>384</v>
      </c>
      <c r="D172" s="23">
        <v>399</v>
      </c>
      <c r="E172" s="23">
        <v>404</v>
      </c>
      <c r="F172" s="23">
        <v>399</v>
      </c>
      <c r="H172" s="26" t="s">
        <v>659</v>
      </c>
      <c r="I172" s="27">
        <v>2156</v>
      </c>
      <c r="J172" s="27">
        <v>2146</v>
      </c>
      <c r="K172" s="27">
        <v>2174</v>
      </c>
      <c r="L172" s="27">
        <v>2146</v>
      </c>
      <c r="M172" s="27">
        <v>2126</v>
      </c>
      <c r="N172" s="27">
        <v>2118</v>
      </c>
      <c r="O172" s="27">
        <v>2111</v>
      </c>
      <c r="P172" s="27">
        <v>2103</v>
      </c>
      <c r="Q172" s="27">
        <v>2101</v>
      </c>
      <c r="R172" s="27">
        <v>2081</v>
      </c>
      <c r="S172" s="27">
        <v>2075</v>
      </c>
      <c r="T172" s="27"/>
      <c r="U172" s="32" t="s">
        <v>153</v>
      </c>
      <c r="V172" s="27">
        <v>65610</v>
      </c>
    </row>
    <row r="173" spans="1:22" x14ac:dyDescent="0.2">
      <c r="A173" s="23" t="s">
        <v>432</v>
      </c>
      <c r="B173" s="23">
        <v>4131</v>
      </c>
      <c r="C173" s="23">
        <v>4191</v>
      </c>
      <c r="D173" s="23">
        <v>4298</v>
      </c>
      <c r="E173" s="23">
        <v>4388</v>
      </c>
      <c r="F173" s="23">
        <v>4494</v>
      </c>
      <c r="H173" s="26" t="s">
        <v>660</v>
      </c>
      <c r="I173" s="27">
        <v>96</v>
      </c>
      <c r="J173" s="27">
        <v>107</v>
      </c>
      <c r="K173" s="27">
        <v>107</v>
      </c>
      <c r="L173" s="27">
        <v>106</v>
      </c>
      <c r="M173" s="27">
        <v>103</v>
      </c>
      <c r="N173" s="27">
        <v>106</v>
      </c>
      <c r="O173" s="27">
        <v>104</v>
      </c>
      <c r="P173" s="27">
        <v>107</v>
      </c>
      <c r="Q173" s="27">
        <v>108</v>
      </c>
      <c r="R173" s="27">
        <v>110</v>
      </c>
      <c r="S173" s="27">
        <v>113</v>
      </c>
      <c r="T173" s="27"/>
      <c r="U173" s="32" t="s">
        <v>761</v>
      </c>
      <c r="V173" s="27">
        <v>4223</v>
      </c>
    </row>
    <row r="174" spans="1:22" x14ac:dyDescent="0.2">
      <c r="A174" s="23" t="s">
        <v>433</v>
      </c>
      <c r="B174" s="23">
        <v>1331</v>
      </c>
      <c r="C174" s="23">
        <v>1358</v>
      </c>
      <c r="D174" s="23">
        <v>1383</v>
      </c>
      <c r="E174" s="23">
        <v>1427</v>
      </c>
      <c r="F174" s="23">
        <v>1493</v>
      </c>
      <c r="H174" s="26" t="s">
        <v>661</v>
      </c>
      <c r="I174" s="27">
        <v>8</v>
      </c>
      <c r="J174" s="27">
        <v>9</v>
      </c>
      <c r="K174" s="27">
        <v>8</v>
      </c>
      <c r="L174" s="27">
        <v>8</v>
      </c>
      <c r="M174" s="27">
        <v>11</v>
      </c>
      <c r="N174" s="27">
        <v>12</v>
      </c>
      <c r="O174" s="27">
        <v>13</v>
      </c>
      <c r="P174" s="27">
        <v>14</v>
      </c>
      <c r="Q174" s="27">
        <v>15</v>
      </c>
      <c r="R174" s="27">
        <v>16</v>
      </c>
      <c r="S174" s="27">
        <v>17</v>
      </c>
      <c r="T174" s="27"/>
      <c r="U174" s="32" t="s">
        <v>762</v>
      </c>
      <c r="V174" s="27">
        <v>1065</v>
      </c>
    </row>
    <row r="175" spans="1:22" x14ac:dyDescent="0.2">
      <c r="A175" s="23" t="s">
        <v>434</v>
      </c>
      <c r="B175" s="23">
        <v>5148</v>
      </c>
      <c r="C175" s="23">
        <v>5154</v>
      </c>
      <c r="D175" s="23">
        <v>5050</v>
      </c>
      <c r="E175" s="23">
        <v>4923</v>
      </c>
      <c r="H175" s="26" t="s">
        <v>662</v>
      </c>
      <c r="I175" s="27">
        <v>566</v>
      </c>
      <c r="J175" s="27">
        <v>570</v>
      </c>
      <c r="K175" s="27">
        <v>579</v>
      </c>
      <c r="L175" s="27">
        <v>576</v>
      </c>
      <c r="M175" s="27">
        <v>579</v>
      </c>
      <c r="N175" s="27">
        <v>574</v>
      </c>
      <c r="O175" s="27">
        <v>569</v>
      </c>
      <c r="P175" s="27">
        <v>571</v>
      </c>
      <c r="Q175" s="27">
        <v>584</v>
      </c>
      <c r="R175" s="27">
        <v>583</v>
      </c>
      <c r="S175" s="27">
        <v>584</v>
      </c>
      <c r="T175" s="27"/>
      <c r="U175" s="32" t="s">
        <v>154</v>
      </c>
      <c r="V175" s="27">
        <v>18732</v>
      </c>
    </row>
    <row r="176" spans="1:22" x14ac:dyDescent="0.2">
      <c r="A176" s="23" t="s">
        <v>435</v>
      </c>
      <c r="B176" s="23">
        <v>353</v>
      </c>
      <c r="C176" s="23">
        <v>364</v>
      </c>
      <c r="D176" s="23">
        <v>364</v>
      </c>
      <c r="E176" s="23">
        <v>370</v>
      </c>
      <c r="F176" s="23">
        <v>389</v>
      </c>
      <c r="H176" s="26" t="s">
        <v>663</v>
      </c>
      <c r="I176" s="27">
        <v>39</v>
      </c>
      <c r="J176" s="27">
        <v>40</v>
      </c>
      <c r="K176" s="27">
        <v>40</v>
      </c>
      <c r="L176" s="27">
        <v>40</v>
      </c>
      <c r="M176" s="27">
        <v>42</v>
      </c>
      <c r="N176" s="27">
        <v>40</v>
      </c>
      <c r="O176" s="27">
        <v>41</v>
      </c>
      <c r="P176" s="27">
        <v>40</v>
      </c>
      <c r="Q176" s="27">
        <v>41</v>
      </c>
      <c r="R176" s="27">
        <v>40</v>
      </c>
      <c r="S176" s="27">
        <v>41</v>
      </c>
      <c r="T176" s="27"/>
      <c r="U176" s="31"/>
      <c r="V176" s="25">
        <v>41274</v>
      </c>
    </row>
    <row r="177" spans="1:22" x14ac:dyDescent="0.2">
      <c r="A177" s="23" t="s">
        <v>436</v>
      </c>
      <c r="B177" s="23">
        <v>3624</v>
      </c>
      <c r="C177" s="23">
        <v>3633</v>
      </c>
      <c r="D177" s="23">
        <v>3661</v>
      </c>
      <c r="E177" s="23">
        <v>3771</v>
      </c>
      <c r="F177" s="23">
        <v>3914</v>
      </c>
      <c r="H177" s="26" t="s">
        <v>664</v>
      </c>
      <c r="I177" s="27">
        <v>136</v>
      </c>
      <c r="J177" s="27">
        <v>136</v>
      </c>
      <c r="K177" s="27">
        <v>147</v>
      </c>
      <c r="L177" s="27">
        <v>153</v>
      </c>
      <c r="M177" s="27">
        <v>147</v>
      </c>
      <c r="N177" s="27">
        <v>143</v>
      </c>
      <c r="O177" s="27">
        <v>144</v>
      </c>
      <c r="P177" s="27">
        <v>144</v>
      </c>
      <c r="Q177" s="27">
        <v>142</v>
      </c>
      <c r="R177" s="27">
        <v>133</v>
      </c>
      <c r="S177" s="27">
        <v>138</v>
      </c>
      <c r="T177" s="27"/>
      <c r="U177" s="32" t="s">
        <v>763</v>
      </c>
      <c r="V177" s="27">
        <v>2756</v>
      </c>
    </row>
    <row r="178" spans="1:22" x14ac:dyDescent="0.2">
      <c r="A178" s="23" t="s">
        <v>437</v>
      </c>
      <c r="B178" s="23">
        <v>12238</v>
      </c>
      <c r="C178" s="23">
        <v>12580</v>
      </c>
      <c r="D178" s="23">
        <v>12625</v>
      </c>
      <c r="E178" s="23">
        <v>12860</v>
      </c>
      <c r="F178" s="23">
        <v>17312</v>
      </c>
      <c r="H178" s="26" t="s">
        <v>665</v>
      </c>
      <c r="I178" s="27">
        <v>17</v>
      </c>
      <c r="J178" s="27">
        <v>14</v>
      </c>
      <c r="K178" s="27">
        <v>14</v>
      </c>
      <c r="L178" s="27">
        <v>14</v>
      </c>
      <c r="M178" s="27">
        <v>12</v>
      </c>
      <c r="N178" s="27">
        <v>12</v>
      </c>
      <c r="O178" s="27">
        <v>13</v>
      </c>
      <c r="P178" s="27">
        <v>13</v>
      </c>
      <c r="Q178" s="27">
        <v>13</v>
      </c>
      <c r="R178" s="27">
        <v>13</v>
      </c>
      <c r="S178" s="27">
        <v>14</v>
      </c>
      <c r="T178" s="27"/>
      <c r="U178" s="32" t="s">
        <v>764</v>
      </c>
      <c r="V178" s="27">
        <v>5406</v>
      </c>
    </row>
    <row r="179" spans="1:22" x14ac:dyDescent="0.2">
      <c r="A179" s="23" t="s">
        <v>438</v>
      </c>
      <c r="B179" s="23">
        <v>2787</v>
      </c>
      <c r="C179" s="23">
        <v>2849</v>
      </c>
      <c r="D179" s="23">
        <v>2899</v>
      </c>
      <c r="E179" s="23">
        <v>2972</v>
      </c>
      <c r="F179" s="23">
        <v>3928</v>
      </c>
      <c r="H179" s="26" t="s">
        <v>666</v>
      </c>
      <c r="I179" s="27">
        <v>38</v>
      </c>
      <c r="J179" s="27">
        <v>46</v>
      </c>
      <c r="K179" s="27">
        <v>53</v>
      </c>
      <c r="L179" s="27">
        <v>56</v>
      </c>
      <c r="M179" s="27">
        <v>57</v>
      </c>
      <c r="N179" s="27">
        <v>57</v>
      </c>
      <c r="O179" s="27">
        <v>58</v>
      </c>
      <c r="P179" s="27">
        <v>58</v>
      </c>
      <c r="Q179" s="27">
        <v>58</v>
      </c>
      <c r="R179" s="27">
        <v>58</v>
      </c>
      <c r="S179" s="27">
        <v>54</v>
      </c>
      <c r="T179" s="27"/>
      <c r="U179" s="32" t="s">
        <v>765</v>
      </c>
      <c r="V179" s="27">
        <v>2</v>
      </c>
    </row>
    <row r="180" spans="1:22" x14ac:dyDescent="0.2">
      <c r="A180" s="23" t="s">
        <v>439</v>
      </c>
      <c r="B180" s="23">
        <v>109</v>
      </c>
      <c r="C180" s="23">
        <v>156</v>
      </c>
      <c r="D180" s="23">
        <v>215</v>
      </c>
      <c r="E180" s="23">
        <v>245</v>
      </c>
      <c r="F180" s="23">
        <v>251</v>
      </c>
      <c r="H180" s="26" t="s">
        <v>753</v>
      </c>
      <c r="I180" s="27">
        <v>6</v>
      </c>
      <c r="J180" s="27">
        <v>2</v>
      </c>
      <c r="K180" s="27"/>
      <c r="L180" s="27"/>
      <c r="M180" s="27"/>
      <c r="N180" s="27"/>
      <c r="O180" s="27"/>
      <c r="P180" s="27"/>
      <c r="Q180" s="27">
        <v>49</v>
      </c>
      <c r="R180" s="27">
        <v>21</v>
      </c>
      <c r="S180" s="27">
        <v>18</v>
      </c>
      <c r="T180" s="27"/>
      <c r="U180" s="32" t="s">
        <v>766</v>
      </c>
      <c r="V180" s="27">
        <v>1106</v>
      </c>
    </row>
    <row r="181" spans="1:22" x14ac:dyDescent="0.2">
      <c r="A181" s="23" t="s">
        <v>440</v>
      </c>
      <c r="B181" s="23">
        <v>5482</v>
      </c>
      <c r="C181" s="23">
        <v>5524</v>
      </c>
      <c r="D181" s="23">
        <v>5431</v>
      </c>
      <c r="E181" s="23">
        <v>5350</v>
      </c>
      <c r="F181" s="23">
        <v>5354</v>
      </c>
      <c r="H181" s="26" t="s">
        <v>754</v>
      </c>
      <c r="I181" s="27">
        <v>250</v>
      </c>
      <c r="J181" s="27">
        <v>247</v>
      </c>
      <c r="K181" s="27">
        <v>250</v>
      </c>
      <c r="L181" s="27">
        <v>235</v>
      </c>
      <c r="M181" s="27">
        <v>243</v>
      </c>
      <c r="N181" s="27">
        <v>242</v>
      </c>
      <c r="O181" s="27">
        <v>240</v>
      </c>
      <c r="P181" s="27">
        <v>240</v>
      </c>
      <c r="Q181" s="27">
        <v>240</v>
      </c>
      <c r="R181" s="27">
        <v>234</v>
      </c>
      <c r="S181" s="27">
        <v>230</v>
      </c>
      <c r="T181" s="27"/>
      <c r="U181" s="32" t="s">
        <v>926</v>
      </c>
      <c r="V181" s="27">
        <v>494</v>
      </c>
    </row>
    <row r="182" spans="1:22" x14ac:dyDescent="0.2">
      <c r="A182" s="23" t="s">
        <v>441</v>
      </c>
      <c r="B182" s="23">
        <v>6148</v>
      </c>
      <c r="C182" s="23">
        <v>6137</v>
      </c>
      <c r="D182" s="23">
        <v>6143</v>
      </c>
      <c r="E182" s="23">
        <v>6217</v>
      </c>
      <c r="F182" s="23">
        <v>6251</v>
      </c>
      <c r="H182" s="26" t="s">
        <v>755</v>
      </c>
      <c r="I182" s="27">
        <v>13</v>
      </c>
      <c r="J182" s="27">
        <v>13</v>
      </c>
      <c r="K182" s="27">
        <v>13</v>
      </c>
      <c r="L182" s="27">
        <v>12</v>
      </c>
      <c r="M182" s="27">
        <v>11</v>
      </c>
      <c r="N182" s="27">
        <v>11</v>
      </c>
      <c r="O182" s="27">
        <v>11</v>
      </c>
      <c r="P182" s="27">
        <v>12</v>
      </c>
      <c r="Q182" s="27">
        <v>15</v>
      </c>
      <c r="R182" s="27">
        <v>14</v>
      </c>
      <c r="S182" s="27">
        <v>14</v>
      </c>
      <c r="T182" s="27"/>
      <c r="U182" s="32" t="s">
        <v>927</v>
      </c>
      <c r="V182" s="27">
        <v>19</v>
      </c>
    </row>
    <row r="183" spans="1:22" x14ac:dyDescent="0.2">
      <c r="A183" s="23" t="s">
        <v>442</v>
      </c>
      <c r="B183" s="23">
        <v>235</v>
      </c>
      <c r="C183" s="23">
        <v>231</v>
      </c>
      <c r="D183" s="23">
        <v>239</v>
      </c>
      <c r="E183" s="23">
        <v>236</v>
      </c>
      <c r="F183" s="23">
        <v>243</v>
      </c>
      <c r="H183" s="26" t="s">
        <v>756</v>
      </c>
      <c r="I183" s="27">
        <v>8</v>
      </c>
      <c r="J183" s="27">
        <v>10</v>
      </c>
      <c r="K183" s="27">
        <v>8</v>
      </c>
      <c r="L183" s="27">
        <v>11</v>
      </c>
      <c r="M183" s="27">
        <v>12</v>
      </c>
      <c r="N183" s="27">
        <v>13</v>
      </c>
      <c r="O183" s="27">
        <v>12</v>
      </c>
      <c r="P183" s="27">
        <v>12</v>
      </c>
      <c r="Q183" s="27">
        <v>11</v>
      </c>
      <c r="R183" s="27">
        <v>12</v>
      </c>
      <c r="S183" s="27">
        <v>13</v>
      </c>
      <c r="T183" s="27"/>
      <c r="U183" s="32" t="s">
        <v>1109</v>
      </c>
      <c r="V183" s="27">
        <v>15628</v>
      </c>
    </row>
    <row r="184" spans="1:22" x14ac:dyDescent="0.2">
      <c r="A184" s="23" t="s">
        <v>443</v>
      </c>
      <c r="B184" s="23">
        <v>9345</v>
      </c>
      <c r="C184" s="23">
        <v>9458</v>
      </c>
      <c r="D184" s="23">
        <v>9551</v>
      </c>
      <c r="E184" s="23">
        <v>9791</v>
      </c>
      <c r="F184" s="23">
        <v>10200</v>
      </c>
      <c r="H184" s="26" t="s">
        <v>757</v>
      </c>
      <c r="I184" s="27">
        <v>19</v>
      </c>
      <c r="J184" s="27">
        <v>21</v>
      </c>
      <c r="K184" s="27">
        <v>22</v>
      </c>
      <c r="L184" s="27">
        <v>25</v>
      </c>
      <c r="M184" s="27">
        <v>23</v>
      </c>
      <c r="N184" s="27">
        <v>23</v>
      </c>
      <c r="O184" s="27">
        <v>25</v>
      </c>
      <c r="P184" s="27">
        <v>23</v>
      </c>
      <c r="Q184" s="27">
        <v>23</v>
      </c>
      <c r="R184" s="27">
        <v>66</v>
      </c>
      <c r="S184" s="27">
        <v>68</v>
      </c>
      <c r="T184" s="27"/>
      <c r="U184" s="32" t="s">
        <v>1110</v>
      </c>
      <c r="V184" s="27">
        <v>954</v>
      </c>
    </row>
    <row r="185" spans="1:22" x14ac:dyDescent="0.2">
      <c r="A185" s="23" t="s">
        <v>444</v>
      </c>
      <c r="B185" s="23">
        <v>5489</v>
      </c>
      <c r="C185" s="23">
        <v>5577</v>
      </c>
      <c r="D185" s="23">
        <v>5641</v>
      </c>
      <c r="E185" s="23">
        <v>5681</v>
      </c>
      <c r="F185" s="23">
        <v>5689</v>
      </c>
      <c r="H185" s="26" t="s">
        <v>150</v>
      </c>
      <c r="I185" s="27">
        <v>10730</v>
      </c>
      <c r="J185" s="27">
        <v>11069</v>
      </c>
      <c r="K185" s="27">
        <v>11476</v>
      </c>
      <c r="L185" s="27">
        <v>11546</v>
      </c>
      <c r="M185" s="27">
        <v>11479</v>
      </c>
      <c r="N185" s="27">
        <v>11378</v>
      </c>
      <c r="O185" s="27">
        <v>11304</v>
      </c>
      <c r="P185" s="27">
        <v>11320</v>
      </c>
      <c r="Q185" s="27">
        <v>11390</v>
      </c>
      <c r="R185" s="27">
        <v>11324</v>
      </c>
      <c r="S185" s="27">
        <v>11395</v>
      </c>
      <c r="T185" s="27"/>
      <c r="U185" s="32" t="s">
        <v>1111</v>
      </c>
      <c r="V185" s="27">
        <v>164</v>
      </c>
    </row>
    <row r="186" spans="1:22" x14ac:dyDescent="0.2">
      <c r="A186" s="23" t="s">
        <v>445</v>
      </c>
      <c r="B186" s="23">
        <v>3022</v>
      </c>
      <c r="C186" s="23">
        <v>2952</v>
      </c>
      <c r="D186" s="23">
        <v>3007</v>
      </c>
      <c r="E186" s="23">
        <v>3028</v>
      </c>
      <c r="F186" s="23">
        <v>3077</v>
      </c>
      <c r="H186" s="26" t="s">
        <v>151</v>
      </c>
      <c r="I186" s="27">
        <v>28869</v>
      </c>
      <c r="J186" s="27">
        <v>29248</v>
      </c>
      <c r="K186" s="27">
        <v>30538</v>
      </c>
      <c r="L186" s="27">
        <v>30262</v>
      </c>
      <c r="M186" s="27">
        <v>29796</v>
      </c>
      <c r="N186" s="27">
        <v>29217</v>
      </c>
      <c r="O186" s="27">
        <v>28859</v>
      </c>
      <c r="P186" s="27">
        <v>28638</v>
      </c>
      <c r="Q186" s="27">
        <v>28382</v>
      </c>
      <c r="R186" s="27">
        <v>28104</v>
      </c>
      <c r="S186" s="27">
        <v>28159</v>
      </c>
      <c r="T186" s="27"/>
      <c r="U186" s="32" t="s">
        <v>1112</v>
      </c>
      <c r="V186" s="27">
        <v>4233</v>
      </c>
    </row>
    <row r="187" spans="1:22" x14ac:dyDescent="0.2">
      <c r="A187" s="23" t="s">
        <v>446</v>
      </c>
      <c r="B187" s="23">
        <v>489</v>
      </c>
      <c r="C187" s="23">
        <v>478</v>
      </c>
      <c r="D187" s="23">
        <v>470</v>
      </c>
      <c r="E187" s="23">
        <v>491</v>
      </c>
      <c r="F187" s="23">
        <v>468</v>
      </c>
      <c r="H187" s="26" t="s">
        <v>152</v>
      </c>
      <c r="I187" s="27">
        <v>3655</v>
      </c>
      <c r="J187" s="27">
        <v>3681</v>
      </c>
      <c r="K187" s="27">
        <v>3836</v>
      </c>
      <c r="L187" s="27">
        <v>3833</v>
      </c>
      <c r="M187" s="27">
        <v>3834</v>
      </c>
      <c r="N187" s="27">
        <v>3793</v>
      </c>
      <c r="O187" s="27">
        <v>3772</v>
      </c>
      <c r="P187" s="27">
        <v>3755</v>
      </c>
      <c r="Q187" s="27">
        <v>3726</v>
      </c>
      <c r="R187" s="27">
        <v>3728</v>
      </c>
      <c r="S187" s="27">
        <v>3751</v>
      </c>
      <c r="T187" s="27"/>
      <c r="U187" s="32" t="s">
        <v>1113</v>
      </c>
      <c r="V187" s="27">
        <v>2945</v>
      </c>
    </row>
    <row r="188" spans="1:22" x14ac:dyDescent="0.2">
      <c r="A188" s="23" t="s">
        <v>447</v>
      </c>
      <c r="B188" s="23">
        <v>1974</v>
      </c>
      <c r="C188" s="23">
        <v>1971</v>
      </c>
      <c r="D188" s="23">
        <v>1992</v>
      </c>
      <c r="E188" s="23">
        <v>2046</v>
      </c>
      <c r="F188" s="23">
        <v>2037</v>
      </c>
      <c r="H188" s="26" t="s">
        <v>758</v>
      </c>
      <c r="I188" s="27">
        <v>5732</v>
      </c>
      <c r="J188" s="27">
        <v>5759</v>
      </c>
      <c r="K188" s="27">
        <v>6260</v>
      </c>
      <c r="L188" s="27">
        <v>6277</v>
      </c>
      <c r="M188" s="27">
        <v>6212</v>
      </c>
      <c r="N188" s="27">
        <v>6104</v>
      </c>
      <c r="O188" s="27">
        <v>6044</v>
      </c>
      <c r="P188" s="27">
        <v>5985</v>
      </c>
      <c r="Q188" s="27">
        <v>5961</v>
      </c>
      <c r="R188" s="27">
        <v>5901</v>
      </c>
      <c r="S188" s="27">
        <v>5863</v>
      </c>
      <c r="T188" s="27"/>
      <c r="U188" s="32" t="s">
        <v>1114</v>
      </c>
      <c r="V188" s="27">
        <v>6504</v>
      </c>
    </row>
    <row r="189" spans="1:22" x14ac:dyDescent="0.2">
      <c r="A189" s="23" t="s">
        <v>448</v>
      </c>
      <c r="B189" s="23">
        <v>246</v>
      </c>
      <c r="C189" s="23">
        <v>255</v>
      </c>
      <c r="D189" s="23">
        <v>255</v>
      </c>
      <c r="E189" s="23">
        <v>264</v>
      </c>
      <c r="F189" s="23">
        <v>265</v>
      </c>
      <c r="H189" s="26" t="s">
        <v>759</v>
      </c>
      <c r="I189" s="27">
        <v>1238</v>
      </c>
      <c r="J189" s="27">
        <v>1666</v>
      </c>
      <c r="K189" s="27">
        <v>1928</v>
      </c>
      <c r="L189" s="27">
        <v>2135</v>
      </c>
      <c r="M189" s="27">
        <v>2167</v>
      </c>
      <c r="N189" s="27">
        <v>2204</v>
      </c>
      <c r="O189" s="27">
        <v>2165</v>
      </c>
      <c r="P189" s="27">
        <v>2188</v>
      </c>
      <c r="Q189" s="27">
        <v>2202</v>
      </c>
      <c r="R189" s="27">
        <v>2191</v>
      </c>
      <c r="S189" s="27">
        <v>2251</v>
      </c>
      <c r="T189" s="27"/>
      <c r="U189" s="32" t="s">
        <v>591</v>
      </c>
      <c r="V189" s="27">
        <v>1</v>
      </c>
    </row>
    <row r="190" spans="1:22" x14ac:dyDescent="0.2">
      <c r="A190" s="23" t="s">
        <v>172</v>
      </c>
      <c r="F190" s="23">
        <v>2.419</v>
      </c>
      <c r="H190" s="26" t="s">
        <v>760</v>
      </c>
      <c r="I190" s="27">
        <v>2912</v>
      </c>
      <c r="J190" s="28">
        <v>1610</v>
      </c>
      <c r="K190" s="27">
        <v>652</v>
      </c>
      <c r="L190" s="27">
        <v>299</v>
      </c>
      <c r="M190" s="27">
        <v>79</v>
      </c>
      <c r="N190" s="27">
        <v>78</v>
      </c>
      <c r="O190" s="27">
        <v>48</v>
      </c>
      <c r="P190" s="27">
        <v>300</v>
      </c>
      <c r="Q190" s="27">
        <v>218</v>
      </c>
      <c r="R190" s="27">
        <f>117+1491</f>
        <v>1608</v>
      </c>
      <c r="S190" s="27">
        <f>350+1215</f>
        <v>1565</v>
      </c>
      <c r="T190" s="27"/>
      <c r="U190" s="32" t="s">
        <v>1115</v>
      </c>
      <c r="V190" s="27">
        <v>1374</v>
      </c>
    </row>
    <row r="191" spans="1:22" x14ac:dyDescent="0.2">
      <c r="A191" s="23" t="s">
        <v>967</v>
      </c>
      <c r="B191" s="23">
        <v>243.31900000000002</v>
      </c>
      <c r="C191" s="23">
        <v>355.10599999999999</v>
      </c>
      <c r="D191" s="23">
        <v>390.72300000000001</v>
      </c>
      <c r="E191" s="23">
        <v>380.13200000000001</v>
      </c>
      <c r="F191" s="23">
        <v>362.803</v>
      </c>
      <c r="H191" s="26" t="s">
        <v>153</v>
      </c>
      <c r="I191" s="27">
        <v>66448</v>
      </c>
      <c r="J191" s="27">
        <v>67053</v>
      </c>
      <c r="K191" s="27">
        <v>67779</v>
      </c>
      <c r="L191" s="27">
        <v>67259</v>
      </c>
      <c r="M191" s="27">
        <v>66425</v>
      </c>
      <c r="N191" s="27">
        <v>65856</v>
      </c>
      <c r="O191" s="27">
        <v>65448</v>
      </c>
      <c r="P191" s="27">
        <v>65341</v>
      </c>
      <c r="Q191" s="27">
        <v>65674</v>
      </c>
      <c r="R191" s="27">
        <v>65324</v>
      </c>
      <c r="S191" s="27">
        <v>65380</v>
      </c>
      <c r="T191" s="27"/>
      <c r="U191" s="32" t="s">
        <v>1116</v>
      </c>
      <c r="V191" s="27">
        <v>879</v>
      </c>
    </row>
    <row r="192" spans="1:22" x14ac:dyDescent="0.2">
      <c r="A192" s="23" t="s">
        <v>971</v>
      </c>
      <c r="B192" s="23">
        <v>242.73700000000002</v>
      </c>
      <c r="C192" s="23">
        <v>243.768</v>
      </c>
      <c r="D192" s="23">
        <v>260.13300000000004</v>
      </c>
      <c r="E192" s="23">
        <v>263.488</v>
      </c>
      <c r="F192" s="23">
        <v>266.625</v>
      </c>
      <c r="H192" s="26" t="s">
        <v>761</v>
      </c>
      <c r="I192" s="27">
        <v>3163</v>
      </c>
      <c r="J192" s="27">
        <v>3596</v>
      </c>
      <c r="K192" s="27">
        <v>3834</v>
      </c>
      <c r="L192" s="27">
        <v>3934</v>
      </c>
      <c r="M192" s="27">
        <v>3960</v>
      </c>
      <c r="N192" s="27">
        <v>4011</v>
      </c>
      <c r="O192" s="27">
        <v>4001</v>
      </c>
      <c r="P192" s="27">
        <v>4043</v>
      </c>
      <c r="Q192" s="27">
        <v>4078</v>
      </c>
      <c r="R192" s="27">
        <v>4096</v>
      </c>
      <c r="S192" s="27">
        <v>4122</v>
      </c>
      <c r="T192" s="27"/>
      <c r="U192" s="32" t="s">
        <v>1117</v>
      </c>
      <c r="V192" s="27">
        <v>1447</v>
      </c>
    </row>
    <row r="193" spans="1:22" x14ac:dyDescent="0.2">
      <c r="A193" s="23" t="s">
        <v>1050</v>
      </c>
      <c r="B193" s="23">
        <v>3563.9340000000002</v>
      </c>
      <c r="C193" s="23">
        <v>3630.0280000000002</v>
      </c>
      <c r="D193" s="23">
        <v>3693.058</v>
      </c>
      <c r="E193" s="23">
        <v>3804.4320000000002</v>
      </c>
      <c r="F193" s="23">
        <v>3929.8240000000001</v>
      </c>
      <c r="H193" s="26" t="s">
        <v>762</v>
      </c>
      <c r="I193" s="27">
        <v>695</v>
      </c>
      <c r="J193" s="27">
        <v>811</v>
      </c>
      <c r="K193" s="27">
        <v>889</v>
      </c>
      <c r="L193" s="27">
        <v>1118</v>
      </c>
      <c r="M193" s="27">
        <v>1147</v>
      </c>
      <c r="N193" s="27">
        <v>1116</v>
      </c>
      <c r="O193" s="27">
        <v>1105</v>
      </c>
      <c r="P193" s="27">
        <v>1110</v>
      </c>
      <c r="Q193" s="27">
        <v>1102</v>
      </c>
      <c r="R193" s="27">
        <v>1078</v>
      </c>
      <c r="S193" s="27">
        <v>1068</v>
      </c>
      <c r="T193" s="27"/>
      <c r="U193" s="32" t="s">
        <v>1118</v>
      </c>
      <c r="V193" s="27">
        <v>16350</v>
      </c>
    </row>
    <row r="194" spans="1:22" x14ac:dyDescent="0.2">
      <c r="A194" s="23" t="s">
        <v>1055</v>
      </c>
      <c r="B194" s="23">
        <v>1073.9670000000001</v>
      </c>
      <c r="C194" s="23">
        <v>1091.6490000000001</v>
      </c>
      <c r="D194" s="23">
        <v>1109.806</v>
      </c>
      <c r="E194" s="23">
        <v>1154.0630000000001</v>
      </c>
      <c r="F194" s="23">
        <v>1206.8430000000001</v>
      </c>
      <c r="H194" s="26" t="s">
        <v>154</v>
      </c>
      <c r="I194" s="27">
        <v>19339</v>
      </c>
      <c r="J194" s="27">
        <v>19787</v>
      </c>
      <c r="K194" s="27">
        <v>20310</v>
      </c>
      <c r="L194" s="27">
        <v>19644</v>
      </c>
      <c r="M194" s="27">
        <v>19337</v>
      </c>
      <c r="N194" s="27">
        <v>19135</v>
      </c>
      <c r="O194" s="27">
        <v>18767</v>
      </c>
      <c r="P194" s="27">
        <v>18771</v>
      </c>
      <c r="Q194" s="27">
        <v>18753</v>
      </c>
      <c r="R194" s="27">
        <v>18794</v>
      </c>
      <c r="S194" s="27">
        <v>18740</v>
      </c>
      <c r="T194" s="27"/>
      <c r="U194" s="32" t="s">
        <v>1119</v>
      </c>
      <c r="V194" s="27">
        <v>982</v>
      </c>
    </row>
    <row r="195" spans="1:22" x14ac:dyDescent="0.2">
      <c r="A195" s="23" t="s">
        <v>173</v>
      </c>
      <c r="B195" s="23">
        <v>4333.78</v>
      </c>
      <c r="C195" s="23">
        <v>4378.0370000000003</v>
      </c>
      <c r="D195" s="23">
        <v>4304.8150000000005</v>
      </c>
      <c r="E195" s="23">
        <v>4211.1760000000004</v>
      </c>
      <c r="H195" s="26" t="s">
        <v>763</v>
      </c>
      <c r="I195" s="27">
        <v>2481</v>
      </c>
      <c r="J195" s="27">
        <v>2601</v>
      </c>
      <c r="K195" s="27">
        <v>2742</v>
      </c>
      <c r="L195" s="27">
        <v>2772</v>
      </c>
      <c r="M195" s="27">
        <v>2794</v>
      </c>
      <c r="N195" s="27">
        <v>2754</v>
      </c>
      <c r="O195" s="27">
        <v>2696</v>
      </c>
      <c r="P195" s="27">
        <v>2698</v>
      </c>
      <c r="Q195" s="27">
        <v>2705</v>
      </c>
      <c r="R195" s="27">
        <v>2699</v>
      </c>
      <c r="S195" s="27">
        <v>2726</v>
      </c>
      <c r="T195" s="27"/>
      <c r="U195" s="32" t="s">
        <v>1120</v>
      </c>
      <c r="V195" s="27">
        <v>230</v>
      </c>
    </row>
    <row r="196" spans="1:22" x14ac:dyDescent="0.2">
      <c r="A196" s="23" t="s">
        <v>768</v>
      </c>
      <c r="B196" s="23">
        <v>347.63200000000001</v>
      </c>
      <c r="C196" s="23">
        <v>357.33199999999999</v>
      </c>
      <c r="D196" s="23">
        <v>355.77199999999999</v>
      </c>
      <c r="E196" s="23">
        <v>357.49799999999999</v>
      </c>
      <c r="F196" s="23">
        <v>376.07499999999999</v>
      </c>
      <c r="H196" s="26" t="s">
        <v>764</v>
      </c>
      <c r="I196" s="27">
        <v>5570</v>
      </c>
      <c r="J196" s="27">
        <v>5614</v>
      </c>
      <c r="K196" s="27">
        <v>5881</v>
      </c>
      <c r="L196" s="27">
        <v>5843</v>
      </c>
      <c r="M196" s="27">
        <v>5674</v>
      </c>
      <c r="N196" s="27">
        <v>5558</v>
      </c>
      <c r="O196" s="27">
        <v>5488</v>
      </c>
      <c r="P196" s="27">
        <v>5428</v>
      </c>
      <c r="Q196" s="27">
        <v>5407</v>
      </c>
      <c r="R196" s="27">
        <v>5360</v>
      </c>
      <c r="S196" s="27">
        <v>5376</v>
      </c>
      <c r="T196" s="27"/>
      <c r="U196" s="32" t="s">
        <v>1121</v>
      </c>
      <c r="V196" s="27">
        <v>5214</v>
      </c>
    </row>
    <row r="197" spans="1:22" x14ac:dyDescent="0.2">
      <c r="A197" s="23" t="s">
        <v>780</v>
      </c>
      <c r="B197" s="23">
        <v>3064.3440000000001</v>
      </c>
      <c r="C197" s="23">
        <v>3079.5120000000002</v>
      </c>
      <c r="D197" s="23">
        <v>3111.7370000000001</v>
      </c>
      <c r="E197" s="23">
        <v>3197.6980000000003</v>
      </c>
      <c r="F197" s="23">
        <v>3342.7139999999999</v>
      </c>
      <c r="H197" s="26" t="s">
        <v>765</v>
      </c>
      <c r="I197" s="27">
        <v>2</v>
      </c>
      <c r="J197" s="27">
        <v>2</v>
      </c>
      <c r="K197" s="27">
        <v>3</v>
      </c>
      <c r="L197" s="27">
        <v>3</v>
      </c>
      <c r="M197" s="27"/>
      <c r="N197" s="27"/>
      <c r="O197" s="27">
        <v>1</v>
      </c>
      <c r="P197" s="27">
        <v>1</v>
      </c>
      <c r="Q197" s="27">
        <v>1</v>
      </c>
      <c r="R197" s="27">
        <v>1</v>
      </c>
      <c r="S197" s="27">
        <v>1</v>
      </c>
      <c r="T197" s="27"/>
      <c r="U197" s="32" t="s">
        <v>1122</v>
      </c>
      <c r="V197" s="27">
        <v>106</v>
      </c>
    </row>
    <row r="198" spans="1:22" x14ac:dyDescent="0.2">
      <c r="A198" s="23" t="s">
        <v>785</v>
      </c>
      <c r="B198" s="23">
        <v>10614.885</v>
      </c>
      <c r="C198" s="23">
        <v>10993.844000000001</v>
      </c>
      <c r="D198" s="23">
        <v>11060.957</v>
      </c>
      <c r="E198" s="23">
        <v>11335.352000000001</v>
      </c>
      <c r="F198" s="23">
        <v>15277.1</v>
      </c>
      <c r="H198" s="26" t="s">
        <v>766</v>
      </c>
      <c r="I198" s="27">
        <v>1329</v>
      </c>
      <c r="J198" s="27">
        <v>1145</v>
      </c>
      <c r="K198" s="27">
        <v>1184</v>
      </c>
      <c r="L198" s="27">
        <v>1217</v>
      </c>
      <c r="M198" s="27">
        <v>1194</v>
      </c>
      <c r="N198" s="27">
        <v>1144</v>
      </c>
      <c r="O198" s="27">
        <v>1137</v>
      </c>
      <c r="P198" s="27">
        <v>1126</v>
      </c>
      <c r="Q198" s="27">
        <v>1123</v>
      </c>
      <c r="R198" s="27">
        <v>1102</v>
      </c>
      <c r="S198" s="27">
        <v>1095</v>
      </c>
      <c r="T198" s="27"/>
      <c r="U198" s="32" t="s">
        <v>794</v>
      </c>
      <c r="V198" s="27">
        <v>4641</v>
      </c>
    </row>
    <row r="199" spans="1:22" x14ac:dyDescent="0.2">
      <c r="A199" s="23" t="s">
        <v>790</v>
      </c>
      <c r="B199" s="23">
        <v>2304.549</v>
      </c>
      <c r="C199" s="23">
        <v>2349.6669999999999</v>
      </c>
      <c r="D199" s="23">
        <v>2393.5730000000003</v>
      </c>
      <c r="E199" s="23">
        <v>2458.0260000000003</v>
      </c>
      <c r="F199" s="23">
        <v>3234.4230000000002</v>
      </c>
      <c r="H199" s="26" t="s">
        <v>926</v>
      </c>
      <c r="I199" s="27">
        <v>234</v>
      </c>
      <c r="J199" s="27">
        <v>375</v>
      </c>
      <c r="K199" s="27">
        <v>458</v>
      </c>
      <c r="L199" s="27">
        <v>468</v>
      </c>
      <c r="M199" s="27">
        <v>462</v>
      </c>
      <c r="N199" s="27">
        <v>501</v>
      </c>
      <c r="O199" s="27">
        <v>492</v>
      </c>
      <c r="P199" s="27">
        <v>487</v>
      </c>
      <c r="Q199" s="27">
        <v>489</v>
      </c>
      <c r="R199" s="27">
        <v>486</v>
      </c>
      <c r="S199" s="27">
        <v>496</v>
      </c>
      <c r="T199" s="27"/>
      <c r="U199" s="32" t="s">
        <v>795</v>
      </c>
      <c r="V199" s="27">
        <v>3768</v>
      </c>
    </row>
    <row r="200" spans="1:22" x14ac:dyDescent="0.2">
      <c r="A200" s="23" t="s">
        <v>1047</v>
      </c>
      <c r="B200" s="23">
        <v>99.847999999999999</v>
      </c>
      <c r="C200" s="23">
        <v>144.00800000000001</v>
      </c>
      <c r="D200" s="23">
        <v>198.11</v>
      </c>
      <c r="E200" s="23">
        <v>223.93100000000001</v>
      </c>
      <c r="F200" s="23">
        <v>228.215</v>
      </c>
      <c r="H200" s="26" t="s">
        <v>927</v>
      </c>
      <c r="I200" s="27">
        <v>635</v>
      </c>
      <c r="J200" s="28">
        <v>378</v>
      </c>
      <c r="K200" s="27">
        <v>79</v>
      </c>
      <c r="L200" s="27">
        <v>85</v>
      </c>
      <c r="M200" s="27">
        <v>37</v>
      </c>
      <c r="N200" s="27">
        <v>37</v>
      </c>
      <c r="O200" s="27">
        <v>37</v>
      </c>
      <c r="P200" s="27">
        <v>85</v>
      </c>
      <c r="Q200" s="27">
        <v>70</v>
      </c>
      <c r="R200" s="27">
        <v>32</v>
      </c>
      <c r="S200" s="27">
        <v>20</v>
      </c>
      <c r="T200" s="27"/>
      <c r="U200" s="32" t="s">
        <v>796</v>
      </c>
      <c r="V200" s="27">
        <v>522</v>
      </c>
    </row>
    <row r="201" spans="1:22" x14ac:dyDescent="0.2">
      <c r="A201" s="23" t="s">
        <v>717</v>
      </c>
      <c r="B201" s="23">
        <v>4670.82</v>
      </c>
      <c r="C201" s="23">
        <v>4746.3599999999997</v>
      </c>
      <c r="D201" s="23">
        <v>4686.5630000000001</v>
      </c>
      <c r="E201" s="23">
        <v>4620.6050000000005</v>
      </c>
      <c r="F201" s="23">
        <v>4635.1610000000001</v>
      </c>
      <c r="H201" s="26" t="s">
        <v>1109</v>
      </c>
      <c r="I201" s="27">
        <v>15483</v>
      </c>
      <c r="J201" s="27">
        <v>15578</v>
      </c>
      <c r="K201" s="27">
        <v>15790</v>
      </c>
      <c r="L201" s="27">
        <v>15876</v>
      </c>
      <c r="M201" s="27">
        <v>15719</v>
      </c>
      <c r="N201" s="27">
        <v>15566</v>
      </c>
      <c r="O201" s="27">
        <v>15436</v>
      </c>
      <c r="P201" s="27">
        <v>15337</v>
      </c>
      <c r="Q201" s="27">
        <v>15330</v>
      </c>
      <c r="R201" s="27">
        <v>15336</v>
      </c>
      <c r="S201" s="27">
        <v>15465</v>
      </c>
      <c r="T201" s="27"/>
      <c r="U201" s="32" t="s">
        <v>797</v>
      </c>
      <c r="V201" s="27">
        <v>133</v>
      </c>
    </row>
    <row r="202" spans="1:22" x14ac:dyDescent="0.2">
      <c r="A202" s="23" t="s">
        <v>132</v>
      </c>
      <c r="B202" s="23">
        <v>5069.8290000000006</v>
      </c>
      <c r="C202" s="23">
        <v>5049.1959999999999</v>
      </c>
      <c r="D202" s="23">
        <v>5061.8850000000002</v>
      </c>
      <c r="E202" s="23">
        <v>5121.0749999999998</v>
      </c>
      <c r="F202" s="23">
        <v>5150.8710000000001</v>
      </c>
      <c r="H202" s="26" t="s">
        <v>1110</v>
      </c>
      <c r="I202" s="27">
        <v>725</v>
      </c>
      <c r="J202" s="27">
        <v>851</v>
      </c>
      <c r="K202" s="27">
        <v>902</v>
      </c>
      <c r="L202" s="27">
        <v>920</v>
      </c>
      <c r="M202" s="27">
        <v>935</v>
      </c>
      <c r="N202" s="27">
        <v>924</v>
      </c>
      <c r="O202" s="27">
        <v>919</v>
      </c>
      <c r="P202" s="27">
        <v>926</v>
      </c>
      <c r="Q202" s="27">
        <v>925</v>
      </c>
      <c r="R202" s="27">
        <v>928</v>
      </c>
      <c r="S202" s="27">
        <v>934</v>
      </c>
      <c r="T202" s="27"/>
      <c r="U202" s="32" t="s">
        <v>798</v>
      </c>
      <c r="V202" s="27">
        <v>7</v>
      </c>
    </row>
    <row r="203" spans="1:22" x14ac:dyDescent="0.2">
      <c r="A203" s="23" t="s">
        <v>873</v>
      </c>
      <c r="B203" s="23">
        <v>196.75</v>
      </c>
      <c r="C203" s="23">
        <v>195.83</v>
      </c>
      <c r="D203" s="23">
        <v>198.94499999999999</v>
      </c>
      <c r="E203" s="23">
        <v>196.24</v>
      </c>
      <c r="F203" s="23">
        <v>199.52500000000001</v>
      </c>
      <c r="H203" s="26" t="s">
        <v>1111</v>
      </c>
      <c r="I203" s="27">
        <v>159</v>
      </c>
      <c r="J203" s="27">
        <v>163</v>
      </c>
      <c r="K203" s="27">
        <v>173</v>
      </c>
      <c r="L203" s="27">
        <v>202</v>
      </c>
      <c r="M203" s="27">
        <v>193</v>
      </c>
      <c r="N203" s="27">
        <v>185</v>
      </c>
      <c r="O203" s="27">
        <v>181</v>
      </c>
      <c r="P203" s="27">
        <v>182</v>
      </c>
      <c r="Q203" s="27">
        <v>175</v>
      </c>
      <c r="R203" s="27">
        <v>173</v>
      </c>
      <c r="S203" s="27">
        <v>172</v>
      </c>
      <c r="T203" s="27"/>
      <c r="U203" s="32" t="s">
        <v>13</v>
      </c>
      <c r="V203" s="27">
        <v>1963</v>
      </c>
    </row>
    <row r="204" spans="1:22" x14ac:dyDescent="0.2">
      <c r="A204" s="23" t="s">
        <v>878</v>
      </c>
      <c r="B204" s="23">
        <v>7910.0130000000008</v>
      </c>
      <c r="C204" s="23">
        <v>8020.2790000000005</v>
      </c>
      <c r="D204" s="23">
        <v>8113.5350000000008</v>
      </c>
      <c r="E204" s="23">
        <v>8372.5510000000013</v>
      </c>
      <c r="F204" s="23">
        <v>8757.1229999999996</v>
      </c>
      <c r="H204" s="26" t="s">
        <v>1112</v>
      </c>
      <c r="I204" s="27">
        <v>4147</v>
      </c>
      <c r="J204" s="27">
        <v>4232</v>
      </c>
      <c r="K204" s="27">
        <v>4378</v>
      </c>
      <c r="L204" s="27">
        <v>4355</v>
      </c>
      <c r="M204" s="27">
        <v>4291</v>
      </c>
      <c r="N204" s="27">
        <v>4243</v>
      </c>
      <c r="O204" s="27">
        <v>4178</v>
      </c>
      <c r="P204" s="27">
        <v>4173</v>
      </c>
      <c r="Q204" s="27">
        <v>4177</v>
      </c>
      <c r="R204" s="27">
        <v>4213</v>
      </c>
      <c r="S204" s="27">
        <v>4224</v>
      </c>
      <c r="T204" s="27"/>
      <c r="U204" s="32" t="s">
        <v>14</v>
      </c>
      <c r="V204" s="27">
        <v>168</v>
      </c>
    </row>
    <row r="205" spans="1:22" x14ac:dyDescent="0.2">
      <c r="A205" s="23" t="s">
        <v>883</v>
      </c>
      <c r="B205" s="23">
        <v>4680.6350000000002</v>
      </c>
      <c r="C205" s="23">
        <v>4768.5120000000006</v>
      </c>
      <c r="D205" s="23">
        <v>4834.1010000000006</v>
      </c>
      <c r="E205" s="23">
        <v>4881.9130000000005</v>
      </c>
      <c r="F205" s="23">
        <v>4912.2240000000002</v>
      </c>
      <c r="H205" s="26" t="s">
        <v>1113</v>
      </c>
      <c r="I205" s="27">
        <v>2799</v>
      </c>
      <c r="J205" s="27">
        <v>2882</v>
      </c>
      <c r="K205" s="27">
        <v>2955</v>
      </c>
      <c r="L205" s="27">
        <v>2940</v>
      </c>
      <c r="M205" s="27">
        <v>2914</v>
      </c>
      <c r="N205" s="27">
        <v>2916</v>
      </c>
      <c r="O205" s="27">
        <v>2922</v>
      </c>
      <c r="P205" s="27">
        <v>2931</v>
      </c>
      <c r="Q205" s="27">
        <v>2948</v>
      </c>
      <c r="R205" s="27">
        <v>2912</v>
      </c>
      <c r="S205" s="27">
        <v>2918</v>
      </c>
      <c r="T205" s="27"/>
      <c r="U205" s="32" t="s">
        <v>15</v>
      </c>
      <c r="V205" s="27">
        <v>59</v>
      </c>
    </row>
    <row r="206" spans="1:22" x14ac:dyDescent="0.2">
      <c r="A206" s="23" t="s">
        <v>195</v>
      </c>
      <c r="B206" s="23">
        <v>2561.2190000000001</v>
      </c>
      <c r="C206" s="23">
        <v>2494.4079999999999</v>
      </c>
      <c r="D206" s="23">
        <v>2549.4</v>
      </c>
      <c r="E206" s="23">
        <v>2574.067</v>
      </c>
      <c r="F206" s="23">
        <v>2635.027</v>
      </c>
      <c r="H206" s="26" t="s">
        <v>1114</v>
      </c>
      <c r="I206" s="27">
        <v>6556</v>
      </c>
      <c r="J206" s="27">
        <v>6840</v>
      </c>
      <c r="K206" s="27">
        <v>7068</v>
      </c>
      <c r="L206" s="27">
        <v>6913</v>
      </c>
      <c r="M206" s="27">
        <v>6801</v>
      </c>
      <c r="N206" s="27">
        <v>6695</v>
      </c>
      <c r="O206" s="27">
        <v>6630</v>
      </c>
      <c r="P206" s="27">
        <v>6607</v>
      </c>
      <c r="Q206" s="27">
        <v>6553</v>
      </c>
      <c r="R206" s="27">
        <v>6485</v>
      </c>
      <c r="S206" s="27">
        <v>6512</v>
      </c>
      <c r="T206" s="27"/>
      <c r="U206" s="32" t="s">
        <v>16</v>
      </c>
      <c r="V206" s="27">
        <v>882</v>
      </c>
    </row>
    <row r="207" spans="1:22" x14ac:dyDescent="0.2">
      <c r="A207" s="23" t="s">
        <v>563</v>
      </c>
      <c r="B207" s="23">
        <v>382.02199999999999</v>
      </c>
      <c r="C207" s="23">
        <v>371.64600000000002</v>
      </c>
      <c r="D207" s="23">
        <v>360.35700000000003</v>
      </c>
      <c r="E207" s="23">
        <v>383.68600000000004</v>
      </c>
      <c r="F207" s="23">
        <v>368.70300000000003</v>
      </c>
      <c r="H207" s="26" t="s">
        <v>591</v>
      </c>
      <c r="I207" s="27">
        <v>1</v>
      </c>
      <c r="J207" s="27"/>
      <c r="K207" s="27"/>
      <c r="L207" s="27"/>
      <c r="M207" s="27"/>
      <c r="N207" s="27"/>
      <c r="O207" s="27"/>
      <c r="P207" s="27"/>
      <c r="Q207" s="27"/>
      <c r="R207" s="27"/>
      <c r="S207" s="27"/>
      <c r="T207" s="27"/>
      <c r="U207" s="32" t="s">
        <v>17</v>
      </c>
      <c r="V207" s="27">
        <v>5702</v>
      </c>
    </row>
    <row r="208" spans="1:22" x14ac:dyDescent="0.2">
      <c r="A208" s="23" t="s">
        <v>568</v>
      </c>
      <c r="B208" s="23">
        <v>1611.4390000000001</v>
      </c>
      <c r="C208" s="23">
        <v>1614.3420000000001</v>
      </c>
      <c r="D208" s="23">
        <v>1629.6980000000001</v>
      </c>
      <c r="E208" s="23">
        <v>1678.7340000000002</v>
      </c>
      <c r="F208" s="23">
        <v>1677.9349999999999</v>
      </c>
      <c r="H208" s="26" t="s">
        <v>1115</v>
      </c>
      <c r="I208" s="27">
        <v>1433</v>
      </c>
      <c r="J208" s="27">
        <v>1413</v>
      </c>
      <c r="K208" s="27">
        <v>1478</v>
      </c>
      <c r="L208" s="27">
        <v>1431</v>
      </c>
      <c r="M208" s="27">
        <v>1422</v>
      </c>
      <c r="N208" s="27">
        <v>1401</v>
      </c>
      <c r="O208" s="27">
        <v>1402</v>
      </c>
      <c r="P208" s="27">
        <v>1392</v>
      </c>
      <c r="Q208" s="27">
        <v>1391</v>
      </c>
      <c r="R208" s="27">
        <v>1383</v>
      </c>
      <c r="S208" s="27">
        <v>1378</v>
      </c>
      <c r="T208" s="27"/>
      <c r="U208" s="32" t="s">
        <v>18</v>
      </c>
      <c r="V208" s="27">
        <v>11691</v>
      </c>
    </row>
    <row r="209" spans="1:22" x14ac:dyDescent="0.2">
      <c r="A209" s="23" t="s">
        <v>573</v>
      </c>
      <c r="B209" s="23">
        <v>205.79300000000001</v>
      </c>
      <c r="C209" s="23">
        <v>213.47400000000002</v>
      </c>
      <c r="D209" s="23">
        <v>207.714</v>
      </c>
      <c r="E209" s="23">
        <v>219.66400000000002</v>
      </c>
      <c r="F209" s="23">
        <v>219.57400000000001</v>
      </c>
      <c r="H209" s="26" t="s">
        <v>1116</v>
      </c>
      <c r="I209" s="27">
        <v>577</v>
      </c>
      <c r="J209" s="27">
        <v>666</v>
      </c>
      <c r="K209" s="27">
        <v>744</v>
      </c>
      <c r="L209" s="27">
        <v>817</v>
      </c>
      <c r="M209" s="27">
        <v>835</v>
      </c>
      <c r="N209" s="27">
        <v>845</v>
      </c>
      <c r="O209" s="27">
        <v>850</v>
      </c>
      <c r="P209" s="27">
        <v>851</v>
      </c>
      <c r="Q209" s="27">
        <v>857</v>
      </c>
      <c r="R209" s="27">
        <v>856</v>
      </c>
      <c r="S209" s="27">
        <v>860</v>
      </c>
      <c r="T209" s="27"/>
      <c r="U209" s="32" t="s">
        <v>19</v>
      </c>
      <c r="V209" s="27">
        <v>1</v>
      </c>
    </row>
    <row r="210" spans="1:22" x14ac:dyDescent="0.2">
      <c r="A210" s="23" t="s">
        <v>174</v>
      </c>
      <c r="B210" s="23">
        <v>9191</v>
      </c>
      <c r="C210" s="23">
        <v>9700</v>
      </c>
      <c r="D210" s="23">
        <v>9937</v>
      </c>
      <c r="E210" s="23">
        <v>10306</v>
      </c>
      <c r="F210" s="23">
        <v>10612</v>
      </c>
      <c r="H210" s="26" t="s">
        <v>1117</v>
      </c>
      <c r="I210" s="27">
        <v>161</v>
      </c>
      <c r="J210" s="28">
        <v>62</v>
      </c>
      <c r="K210" s="27">
        <v>59</v>
      </c>
      <c r="L210" s="27">
        <v>2</v>
      </c>
      <c r="M210" s="27">
        <v>1</v>
      </c>
      <c r="N210" s="27">
        <v>1</v>
      </c>
      <c r="O210" s="27">
        <v>1</v>
      </c>
      <c r="P210" s="27">
        <v>37</v>
      </c>
      <c r="Q210" s="27">
        <v>59</v>
      </c>
      <c r="R210" s="27">
        <f>30+1491</f>
        <v>1521</v>
      </c>
      <c r="S210" s="27">
        <f>305+1215</f>
        <v>1520</v>
      </c>
      <c r="T210" s="27"/>
      <c r="U210" s="32" t="s">
        <v>20</v>
      </c>
      <c r="V210" s="27">
        <v>2858</v>
      </c>
    </row>
    <row r="211" spans="1:22" x14ac:dyDescent="0.2">
      <c r="A211" s="23" t="s">
        <v>141</v>
      </c>
      <c r="B211" s="23">
        <v>7655.3490000000002</v>
      </c>
      <c r="C211" s="23">
        <v>8089.3090000000002</v>
      </c>
      <c r="D211" s="23">
        <v>8277.1760000000013</v>
      </c>
      <c r="E211" s="23">
        <v>8593.8610000000008</v>
      </c>
      <c r="F211" s="23">
        <v>8842.1350000000002</v>
      </c>
      <c r="H211" s="26" t="s">
        <v>1118</v>
      </c>
      <c r="I211" s="27">
        <v>16877</v>
      </c>
      <c r="J211" s="27">
        <v>17064</v>
      </c>
      <c r="K211" s="27">
        <v>17240</v>
      </c>
      <c r="L211" s="27">
        <v>16824</v>
      </c>
      <c r="M211" s="27">
        <v>16537</v>
      </c>
      <c r="N211" s="27">
        <v>16392</v>
      </c>
      <c r="O211" s="27">
        <v>16309</v>
      </c>
      <c r="P211" s="27">
        <v>16400</v>
      </c>
      <c r="Q211" s="27">
        <v>16513</v>
      </c>
      <c r="R211" s="27">
        <v>16289</v>
      </c>
      <c r="S211" s="27">
        <v>16296</v>
      </c>
      <c r="T211" s="27"/>
      <c r="U211" s="32" t="s">
        <v>21</v>
      </c>
      <c r="V211" s="27">
        <v>766</v>
      </c>
    </row>
    <row r="212" spans="1:22" x14ac:dyDescent="0.2">
      <c r="A212" s="23" t="s">
        <v>175</v>
      </c>
      <c r="B212" s="23">
        <v>2184</v>
      </c>
      <c r="C212" s="23">
        <v>2274</v>
      </c>
      <c r="D212" s="23">
        <v>2316</v>
      </c>
      <c r="E212" s="23">
        <v>2437</v>
      </c>
      <c r="F212" s="23">
        <v>2505</v>
      </c>
      <c r="H212" s="26" t="s">
        <v>1119</v>
      </c>
      <c r="I212" s="27">
        <v>734</v>
      </c>
      <c r="J212" s="27">
        <v>835</v>
      </c>
      <c r="K212" s="27">
        <v>920</v>
      </c>
      <c r="L212" s="27">
        <v>921</v>
      </c>
      <c r="M212" s="27">
        <v>926</v>
      </c>
      <c r="N212" s="27">
        <v>929</v>
      </c>
      <c r="O212" s="27">
        <v>943</v>
      </c>
      <c r="P212" s="27">
        <v>949</v>
      </c>
      <c r="Q212" s="27">
        <v>967</v>
      </c>
      <c r="R212" s="27">
        <v>977</v>
      </c>
      <c r="S212" s="27">
        <v>965</v>
      </c>
      <c r="T212" s="27"/>
      <c r="U212" s="32" t="s">
        <v>22</v>
      </c>
      <c r="V212" s="27">
        <v>4</v>
      </c>
    </row>
    <row r="213" spans="1:22" x14ac:dyDescent="0.2">
      <c r="A213" s="23" t="s">
        <v>176</v>
      </c>
      <c r="B213" s="23">
        <v>2287</v>
      </c>
      <c r="C213" s="23">
        <v>2413</v>
      </c>
      <c r="D213" s="23">
        <v>2479</v>
      </c>
      <c r="E213" s="23">
        <v>2559</v>
      </c>
      <c r="F213" s="23">
        <v>2737</v>
      </c>
      <c r="H213" s="26" t="s">
        <v>1120</v>
      </c>
      <c r="I213" s="27">
        <v>183</v>
      </c>
      <c r="J213" s="27">
        <v>188</v>
      </c>
      <c r="K213" s="27">
        <v>201</v>
      </c>
      <c r="L213" s="27">
        <v>235</v>
      </c>
      <c r="M213" s="27">
        <v>258</v>
      </c>
      <c r="N213" s="27">
        <v>253</v>
      </c>
      <c r="O213" s="27">
        <v>243</v>
      </c>
      <c r="P213" s="27">
        <v>246</v>
      </c>
      <c r="Q213" s="27">
        <v>238</v>
      </c>
      <c r="R213" s="27">
        <v>228</v>
      </c>
      <c r="S213" s="27">
        <v>224</v>
      </c>
      <c r="T213" s="27"/>
      <c r="U213" s="32" t="s">
        <v>23</v>
      </c>
      <c r="V213" s="27">
        <v>31738</v>
      </c>
    </row>
    <row r="214" spans="1:22" x14ac:dyDescent="0.2">
      <c r="A214" s="23" t="s">
        <v>177</v>
      </c>
      <c r="B214" s="23">
        <v>56</v>
      </c>
      <c r="C214" s="23">
        <v>64</v>
      </c>
      <c r="D214" s="23">
        <v>74</v>
      </c>
      <c r="E214" s="23">
        <v>83</v>
      </c>
      <c r="F214" s="23">
        <v>86</v>
      </c>
      <c r="H214" s="26" t="s">
        <v>1121</v>
      </c>
      <c r="I214" s="27">
        <v>5242</v>
      </c>
      <c r="J214" s="27">
        <v>5313</v>
      </c>
      <c r="K214" s="27">
        <v>5378</v>
      </c>
      <c r="L214" s="27">
        <v>5338</v>
      </c>
      <c r="M214" s="27">
        <v>5264</v>
      </c>
      <c r="N214" s="27">
        <v>5236</v>
      </c>
      <c r="O214" s="27">
        <v>5207</v>
      </c>
      <c r="P214" s="27">
        <v>5198</v>
      </c>
      <c r="Q214" s="27">
        <v>5190</v>
      </c>
      <c r="R214" s="27">
        <v>5255</v>
      </c>
      <c r="S214" s="27">
        <v>5227</v>
      </c>
      <c r="T214" s="27"/>
      <c r="U214" s="32" t="s">
        <v>24</v>
      </c>
      <c r="V214" s="27">
        <v>2154</v>
      </c>
    </row>
    <row r="215" spans="1:22" x14ac:dyDescent="0.2">
      <c r="A215" s="23" t="s">
        <v>178</v>
      </c>
      <c r="B215" s="23">
        <v>4669</v>
      </c>
      <c r="C215" s="23">
        <v>4954</v>
      </c>
      <c r="D215" s="23">
        <v>5072</v>
      </c>
      <c r="E215" s="23">
        <v>5234</v>
      </c>
      <c r="F215" s="23">
        <v>5291</v>
      </c>
      <c r="H215" s="26" t="s">
        <v>1122</v>
      </c>
      <c r="I215" s="27">
        <v>82</v>
      </c>
      <c r="J215" s="27">
        <v>107</v>
      </c>
      <c r="K215" s="27">
        <v>113</v>
      </c>
      <c r="L215" s="27">
        <v>122</v>
      </c>
      <c r="M215" s="27">
        <v>119</v>
      </c>
      <c r="N215" s="27">
        <v>120</v>
      </c>
      <c r="O215" s="27">
        <v>118</v>
      </c>
      <c r="P215" s="27">
        <v>121</v>
      </c>
      <c r="Q215" s="27">
        <v>124</v>
      </c>
      <c r="R215" s="27">
        <v>97</v>
      </c>
      <c r="S215" s="27">
        <v>101</v>
      </c>
      <c r="T215" s="27"/>
      <c r="U215" s="32" t="s">
        <v>25</v>
      </c>
      <c r="V215" s="27">
        <v>612</v>
      </c>
    </row>
    <row r="216" spans="1:22" x14ac:dyDescent="0.2">
      <c r="A216" s="23" t="s">
        <v>770</v>
      </c>
      <c r="B216" s="23">
        <v>1790.9770000000001</v>
      </c>
      <c r="C216" s="23">
        <v>1864.787</v>
      </c>
      <c r="D216" s="23">
        <v>1902.4849999999999</v>
      </c>
      <c r="E216" s="23">
        <v>1989.42</v>
      </c>
      <c r="F216" s="23">
        <v>2041.8020000000001</v>
      </c>
      <c r="H216" s="26" t="s">
        <v>794</v>
      </c>
      <c r="I216" s="27">
        <v>4404</v>
      </c>
      <c r="J216" s="27">
        <v>4473</v>
      </c>
      <c r="K216" s="27">
        <v>4780</v>
      </c>
      <c r="L216" s="27">
        <v>4822</v>
      </c>
      <c r="M216" s="27">
        <v>4730</v>
      </c>
      <c r="N216" s="27">
        <v>4663</v>
      </c>
      <c r="O216" s="27">
        <v>4635</v>
      </c>
      <c r="P216" s="27">
        <v>4635</v>
      </c>
      <c r="Q216" s="27">
        <v>4597</v>
      </c>
      <c r="R216" s="27">
        <v>4533</v>
      </c>
      <c r="S216" s="27">
        <v>4550</v>
      </c>
      <c r="T216" s="27"/>
      <c r="U216" s="32" t="s">
        <v>26</v>
      </c>
      <c r="V216" s="27">
        <v>8405</v>
      </c>
    </row>
    <row r="217" spans="1:22" x14ac:dyDescent="0.2">
      <c r="A217" s="23" t="s">
        <v>122</v>
      </c>
      <c r="B217" s="23">
        <v>1874.097</v>
      </c>
      <c r="C217" s="23">
        <v>1971.5410000000002</v>
      </c>
      <c r="D217" s="23">
        <v>2017.7190000000001</v>
      </c>
      <c r="E217" s="23">
        <v>2074.2800000000002</v>
      </c>
      <c r="F217" s="23">
        <v>2231.538</v>
      </c>
      <c r="H217" s="26" t="s">
        <v>795</v>
      </c>
      <c r="I217" s="27">
        <v>3621</v>
      </c>
      <c r="J217" s="27">
        <v>3658</v>
      </c>
      <c r="K217" s="27">
        <v>3810</v>
      </c>
      <c r="L217" s="27">
        <v>3811</v>
      </c>
      <c r="M217" s="27">
        <v>3810</v>
      </c>
      <c r="N217" s="27">
        <v>3775</v>
      </c>
      <c r="O217" s="27">
        <v>3757</v>
      </c>
      <c r="P217" s="27">
        <v>3740</v>
      </c>
      <c r="Q217" s="27">
        <v>3725</v>
      </c>
      <c r="R217" s="27">
        <v>3724</v>
      </c>
      <c r="S217" s="27">
        <v>3750</v>
      </c>
      <c r="T217" s="27"/>
      <c r="U217" s="31"/>
      <c r="V217" s="25">
        <v>41274</v>
      </c>
    </row>
    <row r="218" spans="1:22" x14ac:dyDescent="0.2">
      <c r="A218" s="23" t="s">
        <v>134</v>
      </c>
      <c r="B218" s="23">
        <v>54.505000000000003</v>
      </c>
      <c r="C218" s="23">
        <v>61.557000000000002</v>
      </c>
      <c r="D218" s="23">
        <v>69.823000000000008</v>
      </c>
      <c r="E218" s="23">
        <v>78.037000000000006</v>
      </c>
      <c r="F218" s="23">
        <v>81.249000000000009</v>
      </c>
      <c r="H218" s="26" t="s">
        <v>796</v>
      </c>
      <c r="I218" s="27">
        <v>556</v>
      </c>
      <c r="J218" s="27">
        <v>480</v>
      </c>
      <c r="K218" s="27">
        <v>505</v>
      </c>
      <c r="L218" s="27">
        <v>552</v>
      </c>
      <c r="M218" s="27">
        <v>554</v>
      </c>
      <c r="N218" s="27">
        <v>543</v>
      </c>
      <c r="O218" s="27">
        <v>537</v>
      </c>
      <c r="P218" s="27">
        <v>533</v>
      </c>
      <c r="Q218" s="27">
        <v>531</v>
      </c>
      <c r="R218" s="27">
        <v>527</v>
      </c>
      <c r="S218" s="27">
        <v>517</v>
      </c>
      <c r="T218" s="27"/>
      <c r="U218" s="32" t="s">
        <v>28</v>
      </c>
      <c r="V218" s="27">
        <v>515.09199999999998</v>
      </c>
    </row>
    <row r="219" spans="1:22" x14ac:dyDescent="0.2">
      <c r="A219" s="23" t="s">
        <v>197</v>
      </c>
      <c r="B219" s="23">
        <v>3935.77</v>
      </c>
      <c r="C219" s="23">
        <v>4191.424</v>
      </c>
      <c r="D219" s="23">
        <v>4287.1490000000003</v>
      </c>
      <c r="E219" s="23">
        <v>4452.1239999999998</v>
      </c>
      <c r="F219" s="23">
        <v>4487.5460000000003</v>
      </c>
      <c r="H219" s="26" t="s">
        <v>797</v>
      </c>
      <c r="I219" s="27">
        <v>16</v>
      </c>
      <c r="J219" s="27">
        <v>36</v>
      </c>
      <c r="K219" s="27">
        <v>55</v>
      </c>
      <c r="L219" s="27">
        <v>118</v>
      </c>
      <c r="M219" s="27">
        <v>146</v>
      </c>
      <c r="N219" s="27">
        <v>143</v>
      </c>
      <c r="O219" s="27">
        <v>150</v>
      </c>
      <c r="P219" s="27">
        <v>146</v>
      </c>
      <c r="Q219" s="27">
        <v>143</v>
      </c>
      <c r="R219" s="27">
        <v>139</v>
      </c>
      <c r="S219" s="27">
        <v>136</v>
      </c>
      <c r="T219" s="27"/>
      <c r="U219" s="32" t="s">
        <v>29</v>
      </c>
      <c r="V219" s="27">
        <v>0.6</v>
      </c>
    </row>
    <row r="220" spans="1:22" x14ac:dyDescent="0.2">
      <c r="A220" s="23" t="s">
        <v>179</v>
      </c>
      <c r="E220" s="23">
        <v>1</v>
      </c>
      <c r="F220" s="23">
        <v>1</v>
      </c>
      <c r="H220" s="26" t="s">
        <v>798</v>
      </c>
      <c r="I220" s="27">
        <v>73</v>
      </c>
      <c r="J220" s="28">
        <v>65</v>
      </c>
      <c r="K220" s="27">
        <v>107</v>
      </c>
      <c r="L220" s="27">
        <v>21</v>
      </c>
      <c r="M220" s="27">
        <v>28</v>
      </c>
      <c r="N220" s="27">
        <v>29</v>
      </c>
      <c r="O220" s="27">
        <v>5</v>
      </c>
      <c r="P220" s="27">
        <v>13</v>
      </c>
      <c r="Q220" s="27">
        <v>6</v>
      </c>
      <c r="R220" s="27">
        <v>6</v>
      </c>
      <c r="S220" s="27">
        <v>8</v>
      </c>
      <c r="T220" s="27"/>
      <c r="U220" s="32" t="s">
        <v>30</v>
      </c>
      <c r="V220" s="27">
        <v>22</v>
      </c>
    </row>
    <row r="221" spans="1:22" x14ac:dyDescent="0.2">
      <c r="A221" s="23" t="s">
        <v>180</v>
      </c>
      <c r="B221" s="23">
        <v>680</v>
      </c>
      <c r="C221" s="23">
        <v>692</v>
      </c>
      <c r="D221" s="23">
        <v>729</v>
      </c>
      <c r="E221" s="23">
        <v>760</v>
      </c>
      <c r="F221" s="23">
        <v>778</v>
      </c>
      <c r="H221" s="26" t="s">
        <v>13</v>
      </c>
      <c r="I221" s="27">
        <v>1559</v>
      </c>
      <c r="J221" s="27">
        <v>1910</v>
      </c>
      <c r="K221" s="27">
        <v>2005</v>
      </c>
      <c r="L221" s="27">
        <v>1996</v>
      </c>
      <c r="M221" s="27">
        <v>1958</v>
      </c>
      <c r="N221" s="27">
        <v>1971</v>
      </c>
      <c r="O221" s="27">
        <v>1982</v>
      </c>
      <c r="P221" s="27">
        <v>1988</v>
      </c>
      <c r="Q221" s="27">
        <v>1985</v>
      </c>
      <c r="R221" s="27">
        <v>1972</v>
      </c>
      <c r="S221" s="27">
        <v>1953</v>
      </c>
      <c r="T221" s="27"/>
      <c r="U221" s="32" t="s">
        <v>32</v>
      </c>
      <c r="V221" s="27">
        <v>17.334</v>
      </c>
    </row>
    <row r="222" spans="1:22" x14ac:dyDescent="0.2">
      <c r="A222" s="23" t="s">
        <v>359</v>
      </c>
      <c r="B222" s="23">
        <v>180</v>
      </c>
      <c r="C222" s="23">
        <v>186</v>
      </c>
      <c r="D222" s="23">
        <v>196</v>
      </c>
      <c r="E222" s="23">
        <v>220</v>
      </c>
      <c r="F222" s="23">
        <v>228</v>
      </c>
      <c r="H222" s="26" t="s">
        <v>14</v>
      </c>
      <c r="I222" s="27">
        <v>83</v>
      </c>
      <c r="J222" s="27">
        <v>99</v>
      </c>
      <c r="K222" s="27">
        <v>98</v>
      </c>
      <c r="L222" s="27">
        <v>116</v>
      </c>
      <c r="M222" s="27">
        <v>118</v>
      </c>
      <c r="N222" s="27">
        <v>152</v>
      </c>
      <c r="O222" s="27">
        <v>167</v>
      </c>
      <c r="P222" s="27">
        <v>169</v>
      </c>
      <c r="Q222" s="27">
        <v>173</v>
      </c>
      <c r="R222" s="27">
        <v>172</v>
      </c>
      <c r="S222" s="27">
        <v>170</v>
      </c>
      <c r="T222" s="27"/>
      <c r="U222" s="32" t="s">
        <v>33</v>
      </c>
      <c r="V222" s="27">
        <v>2</v>
      </c>
    </row>
    <row r="223" spans="1:22" x14ac:dyDescent="0.2">
      <c r="A223" s="23" t="s">
        <v>360</v>
      </c>
      <c r="B223" s="23">
        <v>653</v>
      </c>
      <c r="C223" s="23">
        <v>715</v>
      </c>
      <c r="D223" s="23">
        <v>714</v>
      </c>
      <c r="E223" s="23">
        <v>743</v>
      </c>
      <c r="H223" s="26" t="s">
        <v>15</v>
      </c>
      <c r="I223" s="27">
        <v>21</v>
      </c>
      <c r="J223" s="27">
        <v>26</v>
      </c>
      <c r="K223" s="27">
        <v>32</v>
      </c>
      <c r="L223" s="27">
        <v>37</v>
      </c>
      <c r="M223" s="27">
        <v>37</v>
      </c>
      <c r="N223" s="27">
        <v>60</v>
      </c>
      <c r="O223" s="27">
        <v>58</v>
      </c>
      <c r="P223" s="27">
        <v>56</v>
      </c>
      <c r="Q223" s="27">
        <v>56</v>
      </c>
      <c r="R223" s="27">
        <v>54</v>
      </c>
      <c r="S223" s="27">
        <v>56</v>
      </c>
      <c r="T223" s="27"/>
      <c r="U223" s="32" t="s">
        <v>34</v>
      </c>
      <c r="V223" s="27">
        <v>240.78400000000002</v>
      </c>
    </row>
    <row r="224" spans="1:22" x14ac:dyDescent="0.2">
      <c r="A224" s="23" t="s">
        <v>361</v>
      </c>
      <c r="B224" s="23">
        <v>42</v>
      </c>
      <c r="C224" s="23">
        <v>42</v>
      </c>
      <c r="D224" s="23">
        <v>45</v>
      </c>
      <c r="E224" s="23">
        <v>48</v>
      </c>
      <c r="F224" s="23">
        <v>49</v>
      </c>
      <c r="H224" s="26" t="s">
        <v>16</v>
      </c>
      <c r="I224" s="27">
        <v>589</v>
      </c>
      <c r="J224" s="27">
        <v>731</v>
      </c>
      <c r="K224" s="27">
        <v>816</v>
      </c>
      <c r="L224" s="27">
        <v>856</v>
      </c>
      <c r="M224" s="27">
        <v>889</v>
      </c>
      <c r="N224" s="27">
        <v>893</v>
      </c>
      <c r="O224" s="27">
        <v>891</v>
      </c>
      <c r="P224" s="27">
        <v>892</v>
      </c>
      <c r="Q224" s="27">
        <v>919</v>
      </c>
      <c r="R224" s="27">
        <v>894</v>
      </c>
      <c r="S224" s="27">
        <v>892</v>
      </c>
      <c r="T224" s="27"/>
      <c r="U224" s="32" t="s">
        <v>592</v>
      </c>
      <c r="V224" s="27">
        <v>1</v>
      </c>
    </row>
    <row r="225" spans="1:22" x14ac:dyDescent="0.2">
      <c r="A225" s="23" t="s">
        <v>362</v>
      </c>
      <c r="B225" s="23">
        <v>543</v>
      </c>
      <c r="C225" s="23">
        <v>563</v>
      </c>
      <c r="D225" s="23">
        <v>574</v>
      </c>
      <c r="E225" s="23">
        <v>630</v>
      </c>
      <c r="F225" s="23">
        <v>645</v>
      </c>
      <c r="H225" s="26" t="s">
        <v>17</v>
      </c>
      <c r="I225" s="27">
        <v>5377</v>
      </c>
      <c r="J225" s="27">
        <v>5487</v>
      </c>
      <c r="K225" s="27">
        <v>5676</v>
      </c>
      <c r="L225" s="27">
        <v>5727</v>
      </c>
      <c r="M225" s="27">
        <v>5666</v>
      </c>
      <c r="N225" s="27">
        <v>5597</v>
      </c>
      <c r="O225" s="27">
        <v>5576</v>
      </c>
      <c r="P225" s="27">
        <v>5579</v>
      </c>
      <c r="Q225" s="27">
        <v>5622</v>
      </c>
      <c r="R225" s="27">
        <v>5624</v>
      </c>
      <c r="S225" s="27">
        <v>5656</v>
      </c>
      <c r="T225" s="27"/>
      <c r="U225" s="32" t="s">
        <v>35</v>
      </c>
      <c r="V225" s="27">
        <v>25</v>
      </c>
    </row>
    <row r="226" spans="1:22" x14ac:dyDescent="0.2">
      <c r="A226" s="23" t="s">
        <v>363</v>
      </c>
      <c r="B226" s="23">
        <v>1855</v>
      </c>
      <c r="C226" s="23">
        <v>1982</v>
      </c>
      <c r="D226" s="23">
        <v>2037</v>
      </c>
      <c r="E226" s="23">
        <v>2122</v>
      </c>
      <c r="F226" s="23">
        <v>2873</v>
      </c>
      <c r="H226" s="26" t="s">
        <v>18</v>
      </c>
      <c r="I226" s="27">
        <v>12362</v>
      </c>
      <c r="J226" s="27">
        <v>12336</v>
      </c>
      <c r="K226" s="27">
        <v>12825</v>
      </c>
      <c r="L226" s="27">
        <v>12700</v>
      </c>
      <c r="M226" s="27">
        <v>12608</v>
      </c>
      <c r="N226" s="27">
        <v>12318</v>
      </c>
      <c r="O226" s="27">
        <v>12124</v>
      </c>
      <c r="P226" s="27">
        <v>11988</v>
      </c>
      <c r="Q226" s="27">
        <v>11845</v>
      </c>
      <c r="R226" s="27">
        <v>11743</v>
      </c>
      <c r="S226" s="27">
        <v>11737</v>
      </c>
      <c r="T226" s="27"/>
      <c r="U226" s="32" t="s">
        <v>36</v>
      </c>
      <c r="V226" s="27">
        <v>4</v>
      </c>
    </row>
    <row r="227" spans="1:22" x14ac:dyDescent="0.2">
      <c r="A227" s="23" t="s">
        <v>181</v>
      </c>
      <c r="B227" s="23">
        <v>387</v>
      </c>
      <c r="C227" s="23">
        <v>414</v>
      </c>
      <c r="D227" s="23">
        <v>411</v>
      </c>
      <c r="E227" s="23">
        <v>438</v>
      </c>
      <c r="F227" s="23">
        <v>555</v>
      </c>
      <c r="H227" s="26" t="s">
        <v>19</v>
      </c>
      <c r="I227" s="27">
        <v>31</v>
      </c>
      <c r="J227" s="27">
        <v>21</v>
      </c>
      <c r="K227" s="27">
        <v>23</v>
      </c>
      <c r="L227" s="27">
        <v>19</v>
      </c>
      <c r="M227" s="27">
        <v>24</v>
      </c>
      <c r="N227" s="27">
        <v>18</v>
      </c>
      <c r="O227" s="27">
        <v>14</v>
      </c>
      <c r="P227" s="27">
        <v>14</v>
      </c>
      <c r="Q227" s="27"/>
      <c r="R227" s="27">
        <v>3</v>
      </c>
      <c r="S227" s="27"/>
      <c r="T227" s="27"/>
      <c r="U227" s="32" t="s">
        <v>37</v>
      </c>
      <c r="V227" s="27">
        <v>264.7</v>
      </c>
    </row>
    <row r="228" spans="1:22" x14ac:dyDescent="0.2">
      <c r="A228" s="23" t="s">
        <v>182</v>
      </c>
      <c r="B228" s="23">
        <v>14</v>
      </c>
      <c r="C228" s="23">
        <v>22</v>
      </c>
      <c r="D228" s="23">
        <v>29</v>
      </c>
      <c r="E228" s="23">
        <v>34</v>
      </c>
      <c r="F228" s="23">
        <v>36</v>
      </c>
      <c r="H228" s="26" t="s">
        <v>20</v>
      </c>
      <c r="I228" s="27">
        <v>2416</v>
      </c>
      <c r="J228" s="27">
        <v>2722</v>
      </c>
      <c r="K228" s="27">
        <v>3094</v>
      </c>
      <c r="L228" s="27">
        <v>3078</v>
      </c>
      <c r="M228" s="27">
        <v>3042</v>
      </c>
      <c r="N228" s="27">
        <v>3017</v>
      </c>
      <c r="O228" s="27">
        <v>2969</v>
      </c>
      <c r="P228" s="27">
        <v>2935</v>
      </c>
      <c r="Q228" s="27">
        <v>2916</v>
      </c>
      <c r="R228" s="27">
        <v>2892</v>
      </c>
      <c r="S228" s="27">
        <v>2874</v>
      </c>
      <c r="T228" s="27"/>
      <c r="U228" s="32" t="s">
        <v>38</v>
      </c>
      <c r="V228" s="27">
        <v>4</v>
      </c>
    </row>
    <row r="229" spans="1:22" x14ac:dyDescent="0.2">
      <c r="A229" s="23" t="s">
        <v>183</v>
      </c>
      <c r="B229" s="23">
        <v>815</v>
      </c>
      <c r="C229" s="23">
        <v>854</v>
      </c>
      <c r="D229" s="23">
        <v>873</v>
      </c>
      <c r="E229" s="23">
        <v>860</v>
      </c>
      <c r="F229" s="23">
        <v>872</v>
      </c>
      <c r="H229" s="26" t="s">
        <v>21</v>
      </c>
      <c r="I229" s="27">
        <v>414</v>
      </c>
      <c r="J229" s="27">
        <v>599</v>
      </c>
      <c r="K229" s="27">
        <v>687</v>
      </c>
      <c r="L229" s="27">
        <v>772</v>
      </c>
      <c r="M229" s="27">
        <v>765</v>
      </c>
      <c r="N229" s="27">
        <v>756</v>
      </c>
      <c r="O229" s="27">
        <v>715</v>
      </c>
      <c r="P229" s="27">
        <v>743</v>
      </c>
      <c r="Q229" s="27">
        <v>751</v>
      </c>
      <c r="R229" s="27">
        <v>743</v>
      </c>
      <c r="S229" s="27">
        <v>791</v>
      </c>
      <c r="T229" s="27"/>
      <c r="U229" s="32" t="s">
        <v>39</v>
      </c>
      <c r="V229" s="27">
        <v>1.2130000000000001</v>
      </c>
    </row>
    <row r="230" spans="1:22" x14ac:dyDescent="0.2">
      <c r="A230" s="23" t="s">
        <v>184</v>
      </c>
      <c r="B230" s="23">
        <v>924</v>
      </c>
      <c r="C230" s="23">
        <v>976</v>
      </c>
      <c r="D230" s="23">
        <v>1002</v>
      </c>
      <c r="E230" s="23">
        <v>1025</v>
      </c>
      <c r="F230" s="23">
        <v>1051</v>
      </c>
      <c r="H230" s="26" t="s">
        <v>22</v>
      </c>
      <c r="I230" s="27">
        <v>2043</v>
      </c>
      <c r="J230" s="28">
        <v>1105</v>
      </c>
      <c r="K230" s="27">
        <v>407</v>
      </c>
      <c r="L230" s="27">
        <v>191</v>
      </c>
      <c r="M230" s="27">
        <v>13</v>
      </c>
      <c r="N230" s="27">
        <v>11</v>
      </c>
      <c r="O230" s="27">
        <v>5</v>
      </c>
      <c r="P230" s="27">
        <v>165</v>
      </c>
      <c r="Q230" s="27">
        <v>83</v>
      </c>
      <c r="R230" s="27">
        <v>49</v>
      </c>
      <c r="S230" s="27">
        <v>17</v>
      </c>
      <c r="T230" s="27"/>
      <c r="U230" s="32" t="s">
        <v>40</v>
      </c>
      <c r="V230" s="27">
        <v>533.02499999999998</v>
      </c>
    </row>
    <row r="231" spans="1:22" x14ac:dyDescent="0.2">
      <c r="A231" s="23" t="s">
        <v>185</v>
      </c>
      <c r="B231" s="23">
        <v>30</v>
      </c>
      <c r="C231" s="23">
        <v>32</v>
      </c>
      <c r="D231" s="23">
        <v>33</v>
      </c>
      <c r="E231" s="23">
        <v>35</v>
      </c>
      <c r="F231" s="23">
        <v>38</v>
      </c>
      <c r="H231" s="26" t="s">
        <v>23</v>
      </c>
      <c r="I231" s="27">
        <v>32598</v>
      </c>
      <c r="J231" s="27">
        <v>32567</v>
      </c>
      <c r="K231" s="27">
        <v>32827</v>
      </c>
      <c r="L231" s="27">
        <v>32643</v>
      </c>
      <c r="M231" s="27">
        <v>32288</v>
      </c>
      <c r="N231" s="27">
        <v>32003</v>
      </c>
      <c r="O231" s="27">
        <v>31801</v>
      </c>
      <c r="P231" s="27">
        <v>31699</v>
      </c>
      <c r="Q231" s="27">
        <v>31931</v>
      </c>
      <c r="R231" s="27">
        <v>31803</v>
      </c>
      <c r="S231" s="27">
        <v>31743</v>
      </c>
      <c r="T231" s="27"/>
      <c r="U231" s="32" t="s">
        <v>168</v>
      </c>
      <c r="V231" s="27">
        <v>44.468000000000004</v>
      </c>
    </row>
    <row r="232" spans="1:22" x14ac:dyDescent="0.2">
      <c r="A232" s="23" t="s">
        <v>186</v>
      </c>
      <c r="B232" s="23">
        <v>1463</v>
      </c>
      <c r="C232" s="23">
        <v>1527</v>
      </c>
      <c r="D232" s="23">
        <v>1550</v>
      </c>
      <c r="E232" s="23">
        <v>1589</v>
      </c>
      <c r="F232" s="23">
        <v>1634</v>
      </c>
      <c r="H232" s="26" t="s">
        <v>24</v>
      </c>
      <c r="I232" s="27">
        <v>1635</v>
      </c>
      <c r="J232" s="27">
        <v>1826</v>
      </c>
      <c r="K232" s="27">
        <v>1926</v>
      </c>
      <c r="L232" s="27">
        <v>2003</v>
      </c>
      <c r="M232" s="27">
        <v>2005</v>
      </c>
      <c r="N232" s="27">
        <v>2033</v>
      </c>
      <c r="O232" s="27">
        <v>2001</v>
      </c>
      <c r="P232" s="27">
        <v>2029</v>
      </c>
      <c r="Q232" s="27">
        <v>2044</v>
      </c>
      <c r="R232" s="27">
        <v>2053</v>
      </c>
      <c r="S232" s="27">
        <v>2088</v>
      </c>
      <c r="T232" s="27"/>
      <c r="U232" s="32" t="s">
        <v>169</v>
      </c>
      <c r="V232" s="27">
        <v>1.5</v>
      </c>
    </row>
    <row r="233" spans="1:22" x14ac:dyDescent="0.2">
      <c r="A233" s="23" t="s">
        <v>187</v>
      </c>
      <c r="B233" s="23">
        <v>852</v>
      </c>
      <c r="C233" s="23">
        <v>891</v>
      </c>
      <c r="D233" s="23">
        <v>937</v>
      </c>
      <c r="E233" s="23">
        <v>955</v>
      </c>
      <c r="F233" s="23">
        <v>971</v>
      </c>
      <c r="H233" s="26" t="s">
        <v>25</v>
      </c>
      <c r="I233" s="27">
        <v>332</v>
      </c>
      <c r="J233" s="27">
        <v>434</v>
      </c>
      <c r="K233" s="27">
        <v>483</v>
      </c>
      <c r="L233" s="27">
        <v>644</v>
      </c>
      <c r="M233" s="27">
        <v>659</v>
      </c>
      <c r="N233" s="27">
        <v>618</v>
      </c>
      <c r="O233" s="27">
        <v>623</v>
      </c>
      <c r="P233" s="27">
        <v>626</v>
      </c>
      <c r="Q233" s="27">
        <v>633</v>
      </c>
      <c r="R233" s="27">
        <v>623</v>
      </c>
      <c r="S233" s="27">
        <v>616</v>
      </c>
      <c r="T233" s="27"/>
      <c r="U233" s="32" t="s">
        <v>170</v>
      </c>
      <c r="V233" s="27">
        <v>333.06700000000001</v>
      </c>
    </row>
    <row r="234" spans="1:22" x14ac:dyDescent="0.2">
      <c r="A234" s="23" t="s">
        <v>188</v>
      </c>
      <c r="B234" s="23">
        <v>433</v>
      </c>
      <c r="C234" s="23">
        <v>468</v>
      </c>
      <c r="D234" s="23">
        <v>472</v>
      </c>
      <c r="E234" s="23">
        <v>486</v>
      </c>
      <c r="F234" s="23">
        <v>495</v>
      </c>
      <c r="H234" s="26" t="s">
        <v>26</v>
      </c>
      <c r="I234" s="27">
        <v>9362</v>
      </c>
      <c r="J234" s="27">
        <v>9512</v>
      </c>
      <c r="K234" s="27">
        <v>9740</v>
      </c>
      <c r="L234" s="27">
        <v>9097</v>
      </c>
      <c r="M234" s="27">
        <v>8895</v>
      </c>
      <c r="N234" s="27">
        <v>8765</v>
      </c>
      <c r="O234" s="27">
        <v>8492</v>
      </c>
      <c r="P234" s="27">
        <v>8511</v>
      </c>
      <c r="Q234" s="27">
        <v>8469</v>
      </c>
      <c r="R234" s="27">
        <v>8434</v>
      </c>
      <c r="S234" s="27">
        <v>8399</v>
      </c>
      <c r="T234" s="27"/>
      <c r="U234" s="32" t="s">
        <v>171</v>
      </c>
      <c r="V234" s="27">
        <v>29.454999999999998</v>
      </c>
    </row>
    <row r="235" spans="1:22" x14ac:dyDescent="0.2">
      <c r="A235" s="23" t="s">
        <v>189</v>
      </c>
      <c r="B235" s="23">
        <v>63</v>
      </c>
      <c r="C235" s="23">
        <v>61</v>
      </c>
      <c r="D235" s="23">
        <v>61</v>
      </c>
      <c r="E235" s="23">
        <v>66</v>
      </c>
      <c r="F235" s="23">
        <v>85</v>
      </c>
      <c r="H235" s="26" t="s">
        <v>27</v>
      </c>
      <c r="I235" s="27"/>
      <c r="J235" s="27"/>
      <c r="K235" s="27"/>
      <c r="L235" s="27">
        <v>0.5</v>
      </c>
      <c r="M235" s="27">
        <v>0.5</v>
      </c>
      <c r="N235" s="27">
        <v>0.5</v>
      </c>
      <c r="O235" s="27">
        <v>0.5</v>
      </c>
      <c r="P235" s="27">
        <v>0.5</v>
      </c>
      <c r="Q235" s="27">
        <v>0.5</v>
      </c>
      <c r="R235" s="27"/>
      <c r="S235" s="27"/>
      <c r="T235" s="27"/>
      <c r="U235" s="32" t="s">
        <v>886</v>
      </c>
      <c r="V235" s="27">
        <v>18.006</v>
      </c>
    </row>
    <row r="236" spans="1:22" x14ac:dyDescent="0.2">
      <c r="A236" s="23" t="s">
        <v>190</v>
      </c>
      <c r="B236" s="23">
        <v>241</v>
      </c>
      <c r="C236" s="23">
        <v>251</v>
      </c>
      <c r="D236" s="23">
        <v>257</v>
      </c>
      <c r="E236" s="23">
        <v>274</v>
      </c>
      <c r="F236" s="23">
        <v>277</v>
      </c>
      <c r="H236" s="26" t="s">
        <v>28</v>
      </c>
      <c r="I236" s="27">
        <v>436.78500000000003</v>
      </c>
      <c r="J236" s="27">
        <v>432.86799999999999</v>
      </c>
      <c r="K236" s="27">
        <v>491.75900000000001</v>
      </c>
      <c r="L236" s="27">
        <v>531.74</v>
      </c>
      <c r="M236" s="27">
        <v>523.52700000000004</v>
      </c>
      <c r="N236" s="27">
        <v>529.06600000000003</v>
      </c>
      <c r="O236" s="27">
        <v>522.65899999999999</v>
      </c>
      <c r="P236" s="27">
        <v>528.46900000000005</v>
      </c>
      <c r="Q236" s="27">
        <v>516.77100000000007</v>
      </c>
      <c r="R236" s="27">
        <v>519.87099999999998</v>
      </c>
      <c r="S236" s="27">
        <v>520.99700000000007</v>
      </c>
      <c r="T236" s="27"/>
      <c r="U236" s="32" t="s">
        <v>50</v>
      </c>
      <c r="V236" s="27">
        <v>22.734000000000002</v>
      </c>
    </row>
    <row r="237" spans="1:22" x14ac:dyDescent="0.2">
      <c r="A237" s="23" t="s">
        <v>191</v>
      </c>
      <c r="B237" s="23">
        <v>32</v>
      </c>
      <c r="C237" s="23">
        <v>39</v>
      </c>
      <c r="D237" s="23">
        <v>37</v>
      </c>
      <c r="E237" s="23">
        <v>41</v>
      </c>
      <c r="F237" s="23">
        <v>38</v>
      </c>
      <c r="H237" s="26" t="s">
        <v>29</v>
      </c>
      <c r="I237" s="27">
        <v>10.347000000000001</v>
      </c>
      <c r="J237" s="27">
        <v>0.4</v>
      </c>
      <c r="K237" s="27"/>
      <c r="L237" s="27"/>
      <c r="M237" s="27"/>
      <c r="N237" s="27"/>
      <c r="O237" s="27"/>
      <c r="P237" s="27">
        <v>0.6</v>
      </c>
      <c r="Q237" s="27">
        <v>0.8</v>
      </c>
      <c r="R237" s="27">
        <v>0.8</v>
      </c>
      <c r="S237" s="27">
        <v>0.6</v>
      </c>
      <c r="T237" s="27"/>
      <c r="U237" s="32" t="s">
        <v>51</v>
      </c>
      <c r="V237" s="27">
        <v>1</v>
      </c>
    </row>
    <row r="238" spans="1:22" x14ac:dyDescent="0.2">
      <c r="A238" s="23" t="s">
        <v>740</v>
      </c>
      <c r="E238" s="23">
        <v>1</v>
      </c>
      <c r="F238" s="23">
        <v>1</v>
      </c>
      <c r="H238" s="26" t="s">
        <v>30</v>
      </c>
      <c r="I238" s="27">
        <v>4.4000000000000004</v>
      </c>
      <c r="J238" s="27">
        <v>11.3</v>
      </c>
      <c r="K238" s="27">
        <v>20.399999999999999</v>
      </c>
      <c r="L238" s="27">
        <v>21.7</v>
      </c>
      <c r="M238" s="27">
        <v>23</v>
      </c>
      <c r="N238" s="27">
        <v>22.6</v>
      </c>
      <c r="O238" s="27">
        <v>23.4</v>
      </c>
      <c r="P238" s="27">
        <v>23.9</v>
      </c>
      <c r="Q238" s="27">
        <v>23.5</v>
      </c>
      <c r="R238" s="27">
        <v>23.5</v>
      </c>
      <c r="S238" s="27">
        <v>22.3</v>
      </c>
      <c r="T238" s="27"/>
      <c r="U238" s="32" t="s">
        <v>52</v>
      </c>
      <c r="V238" s="27">
        <v>1911.2570000000001</v>
      </c>
    </row>
    <row r="239" spans="1:22" x14ac:dyDescent="0.2">
      <c r="A239" s="23" t="s">
        <v>389</v>
      </c>
      <c r="B239" s="23">
        <v>561.25200000000007</v>
      </c>
      <c r="C239" s="23">
        <v>573.76800000000003</v>
      </c>
      <c r="D239" s="23">
        <v>602.745</v>
      </c>
      <c r="E239" s="23">
        <v>632.09800000000007</v>
      </c>
      <c r="F239" s="23">
        <v>647.43499999999995</v>
      </c>
      <c r="H239" s="26" t="s">
        <v>31</v>
      </c>
      <c r="I239" s="27">
        <v>11.7</v>
      </c>
      <c r="J239" s="27">
        <v>1</v>
      </c>
      <c r="K239" s="27">
        <v>2</v>
      </c>
      <c r="L239" s="27">
        <v>1</v>
      </c>
      <c r="M239" s="27">
        <v>2.8</v>
      </c>
      <c r="N239" s="27">
        <v>2.2000000000000002</v>
      </c>
      <c r="O239" s="27">
        <v>2.2920000000000003</v>
      </c>
      <c r="P239" s="27">
        <v>2.6920000000000002</v>
      </c>
      <c r="Q239" s="27"/>
      <c r="R239" s="27"/>
      <c r="S239" s="27"/>
      <c r="T239" s="27"/>
      <c r="U239" s="32" t="s">
        <v>53</v>
      </c>
      <c r="V239" s="27">
        <v>415.07600000000002</v>
      </c>
    </row>
    <row r="240" spans="1:22" x14ac:dyDescent="0.2">
      <c r="A240" s="23" t="s">
        <v>1052</v>
      </c>
      <c r="B240" s="23">
        <v>143.166</v>
      </c>
      <c r="C240" s="23">
        <v>148.988</v>
      </c>
      <c r="D240" s="23">
        <v>154.33799999999999</v>
      </c>
      <c r="E240" s="23">
        <v>173.178</v>
      </c>
      <c r="F240" s="23">
        <v>179.5</v>
      </c>
      <c r="H240" s="26" t="s">
        <v>1136</v>
      </c>
      <c r="I240" s="27"/>
      <c r="J240" s="27"/>
      <c r="K240" s="27"/>
      <c r="L240" s="27"/>
      <c r="M240" s="27"/>
      <c r="N240" s="27"/>
      <c r="O240" s="27">
        <v>3</v>
      </c>
      <c r="P240" s="27"/>
      <c r="Q240" s="27"/>
      <c r="R240" s="27"/>
      <c r="S240" s="27"/>
      <c r="T240" s="27"/>
      <c r="U240" s="32" t="s">
        <v>56</v>
      </c>
      <c r="V240" s="27">
        <v>267.47800000000001</v>
      </c>
    </row>
    <row r="241" spans="1:22" x14ac:dyDescent="0.2">
      <c r="A241" s="23" t="s">
        <v>741</v>
      </c>
      <c r="B241" s="23">
        <v>533.58299999999997</v>
      </c>
      <c r="C241" s="23">
        <v>583.20400000000006</v>
      </c>
      <c r="D241" s="23">
        <v>581.54899999999998</v>
      </c>
      <c r="E241" s="23">
        <v>607.80900000000008</v>
      </c>
      <c r="H241" s="26" t="s">
        <v>32</v>
      </c>
      <c r="I241" s="27">
        <v>5.0999999999999996</v>
      </c>
      <c r="J241" s="27">
        <v>6.9</v>
      </c>
      <c r="K241" s="27">
        <v>7.7</v>
      </c>
      <c r="L241" s="27">
        <v>13.672000000000001</v>
      </c>
      <c r="M241" s="27">
        <v>13.172000000000001</v>
      </c>
      <c r="N241" s="27">
        <v>12.942</v>
      </c>
      <c r="O241" s="27">
        <v>14.14</v>
      </c>
      <c r="P241" s="27">
        <v>14.44</v>
      </c>
      <c r="Q241" s="27">
        <v>15.772</v>
      </c>
      <c r="R241" s="27">
        <v>17.096</v>
      </c>
      <c r="S241" s="27">
        <v>18.603999999999999</v>
      </c>
      <c r="T241" s="27"/>
      <c r="U241" s="32" t="s">
        <v>57</v>
      </c>
      <c r="V241" s="27">
        <v>10.593</v>
      </c>
    </row>
    <row r="242" spans="1:22" x14ac:dyDescent="0.2">
      <c r="A242" s="23" t="s">
        <v>1059</v>
      </c>
      <c r="B242" s="23">
        <v>41.172000000000004</v>
      </c>
      <c r="C242" s="23">
        <v>41.547000000000004</v>
      </c>
      <c r="D242" s="23">
        <v>42.492000000000004</v>
      </c>
      <c r="E242" s="23">
        <v>45.89</v>
      </c>
      <c r="F242" s="23">
        <v>47.847999999999999</v>
      </c>
      <c r="H242" s="26" t="s">
        <v>33</v>
      </c>
      <c r="I242" s="27">
        <v>4.742</v>
      </c>
      <c r="J242" s="27">
        <v>4.4089999999999998</v>
      </c>
      <c r="K242" s="27">
        <v>4</v>
      </c>
      <c r="L242" s="27">
        <v>4</v>
      </c>
      <c r="M242" s="27">
        <v>3</v>
      </c>
      <c r="N242" s="27">
        <v>3</v>
      </c>
      <c r="O242" s="27">
        <v>2</v>
      </c>
      <c r="P242" s="27">
        <v>2</v>
      </c>
      <c r="Q242" s="27">
        <v>2</v>
      </c>
      <c r="R242" s="27">
        <v>2</v>
      </c>
      <c r="S242" s="27">
        <v>2</v>
      </c>
      <c r="T242" s="27"/>
      <c r="U242" s="32" t="s">
        <v>58</v>
      </c>
      <c r="V242" s="27">
        <v>6</v>
      </c>
    </row>
    <row r="243" spans="1:22" x14ac:dyDescent="0.2">
      <c r="A243" s="23" t="s">
        <v>777</v>
      </c>
      <c r="B243" s="23">
        <v>442.536</v>
      </c>
      <c r="C243" s="23">
        <v>460.15300000000002</v>
      </c>
      <c r="D243" s="23">
        <v>469.40600000000001</v>
      </c>
      <c r="E243" s="23">
        <v>513.00800000000004</v>
      </c>
      <c r="F243" s="23">
        <v>531.47800000000007</v>
      </c>
      <c r="H243" s="26" t="s">
        <v>34</v>
      </c>
      <c r="I243" s="27">
        <v>165.018</v>
      </c>
      <c r="J243" s="27">
        <v>193.62</v>
      </c>
      <c r="K243" s="27">
        <v>225.9</v>
      </c>
      <c r="L243" s="27">
        <v>243.64600000000002</v>
      </c>
      <c r="M243" s="27">
        <v>246.93</v>
      </c>
      <c r="N243" s="27">
        <v>247.97</v>
      </c>
      <c r="O243" s="27">
        <v>249.55100000000002</v>
      </c>
      <c r="P243" s="27">
        <v>256.46499999999997</v>
      </c>
      <c r="Q243" s="27">
        <v>247.339</v>
      </c>
      <c r="R243" s="27">
        <v>240.43900000000002</v>
      </c>
      <c r="S243" s="27">
        <v>240.70500000000001</v>
      </c>
      <c r="T243" s="27"/>
      <c r="U243" s="32" t="s">
        <v>59</v>
      </c>
      <c r="V243" s="27">
        <v>365.298</v>
      </c>
    </row>
    <row r="244" spans="1:22" x14ac:dyDescent="0.2">
      <c r="A244" s="23" t="s">
        <v>782</v>
      </c>
      <c r="B244" s="23">
        <v>1580.442</v>
      </c>
      <c r="C244" s="23">
        <v>1704.576</v>
      </c>
      <c r="D244" s="23">
        <v>1750.63</v>
      </c>
      <c r="E244" s="23">
        <v>1841.6190000000001</v>
      </c>
      <c r="F244" s="23">
        <v>2453.9270000000001</v>
      </c>
      <c r="H244" s="26" t="s">
        <v>592</v>
      </c>
      <c r="I244" s="27">
        <v>2</v>
      </c>
      <c r="J244" s="27"/>
      <c r="K244" s="27"/>
      <c r="L244" s="27"/>
      <c r="M244" s="27"/>
      <c r="N244" s="27"/>
      <c r="O244" s="27"/>
      <c r="P244" s="27"/>
      <c r="Q244" s="27"/>
      <c r="R244" s="27"/>
      <c r="S244" s="27">
        <v>1</v>
      </c>
      <c r="T244" s="27"/>
      <c r="U244" s="32" t="s">
        <v>60</v>
      </c>
      <c r="V244" s="27">
        <v>699.69799999999998</v>
      </c>
    </row>
    <row r="245" spans="1:22" x14ac:dyDescent="0.2">
      <c r="A245" s="23" t="s">
        <v>787</v>
      </c>
      <c r="B245" s="23">
        <v>315.14800000000002</v>
      </c>
      <c r="C245" s="23">
        <v>335.75200000000001</v>
      </c>
      <c r="D245" s="23">
        <v>335.584</v>
      </c>
      <c r="E245" s="23">
        <v>357.65300000000002</v>
      </c>
      <c r="F245" s="23">
        <v>455.51400000000001</v>
      </c>
      <c r="H245" s="26" t="s">
        <v>35</v>
      </c>
      <c r="I245" s="27">
        <v>16.112000000000002</v>
      </c>
      <c r="J245" s="27">
        <v>17.100000000000001</v>
      </c>
      <c r="K245" s="27">
        <v>23.2</v>
      </c>
      <c r="L245" s="27">
        <v>25.933</v>
      </c>
      <c r="M245" s="27">
        <v>26.433</v>
      </c>
      <c r="N245" s="27">
        <v>25.9</v>
      </c>
      <c r="O245" s="27">
        <v>24.9</v>
      </c>
      <c r="P245" s="27">
        <v>24.9</v>
      </c>
      <c r="Q245" s="27">
        <v>26.2</v>
      </c>
      <c r="R245" s="27">
        <v>25.2</v>
      </c>
      <c r="S245" s="27">
        <v>26.2</v>
      </c>
      <c r="T245" s="27"/>
      <c r="U245" s="32" t="s">
        <v>61</v>
      </c>
      <c r="V245" s="27">
        <v>1447.809</v>
      </c>
    </row>
    <row r="246" spans="1:22" x14ac:dyDescent="0.2">
      <c r="A246" s="23" t="s">
        <v>792</v>
      </c>
      <c r="B246" s="23">
        <v>13.333</v>
      </c>
      <c r="C246" s="23">
        <v>20.010000000000002</v>
      </c>
      <c r="D246" s="23">
        <v>27.331000000000003</v>
      </c>
      <c r="E246" s="23">
        <v>31.147000000000002</v>
      </c>
      <c r="F246" s="23">
        <v>32.401000000000003</v>
      </c>
      <c r="H246" s="26" t="s">
        <v>36</v>
      </c>
      <c r="I246" s="27">
        <v>1</v>
      </c>
      <c r="J246" s="27">
        <v>1</v>
      </c>
      <c r="K246" s="27">
        <v>3</v>
      </c>
      <c r="L246" s="27">
        <v>5</v>
      </c>
      <c r="M246" s="27">
        <v>5</v>
      </c>
      <c r="N246" s="27">
        <v>5</v>
      </c>
      <c r="O246" s="27">
        <v>5</v>
      </c>
      <c r="P246" s="27">
        <v>5</v>
      </c>
      <c r="Q246" s="27">
        <v>5</v>
      </c>
      <c r="R246" s="27">
        <v>5</v>
      </c>
      <c r="S246" s="27">
        <v>4</v>
      </c>
      <c r="T246" s="27"/>
      <c r="U246" s="32" t="s">
        <v>62</v>
      </c>
      <c r="V246" s="27">
        <v>237.429</v>
      </c>
    </row>
    <row r="247" spans="1:22" x14ac:dyDescent="0.2">
      <c r="A247" s="23" t="s">
        <v>354</v>
      </c>
      <c r="B247" s="23">
        <v>698.53600000000006</v>
      </c>
      <c r="C247" s="23">
        <v>731.00900000000001</v>
      </c>
      <c r="D247" s="23">
        <v>743.10500000000002</v>
      </c>
      <c r="E247" s="23">
        <v>735.221</v>
      </c>
      <c r="F247" s="23">
        <v>744.97400000000005</v>
      </c>
      <c r="H247" s="26" t="s">
        <v>37</v>
      </c>
      <c r="I247" s="27">
        <v>215.86</v>
      </c>
      <c r="J247" s="27">
        <v>234.84400000000002</v>
      </c>
      <c r="K247" s="27">
        <v>258.529</v>
      </c>
      <c r="L247" s="27">
        <v>274.09100000000001</v>
      </c>
      <c r="M247" s="27">
        <v>270.28399999999999</v>
      </c>
      <c r="N247" s="27">
        <v>269.48400000000004</v>
      </c>
      <c r="O247" s="27">
        <v>271.78399999999999</v>
      </c>
      <c r="P247" s="27">
        <v>271.02800000000002</v>
      </c>
      <c r="Q247" s="27">
        <v>269.36099999999999</v>
      </c>
      <c r="R247" s="27">
        <v>246.732</v>
      </c>
      <c r="S247" s="27">
        <v>254.339</v>
      </c>
      <c r="T247" s="27"/>
      <c r="U247" s="32" t="s">
        <v>63</v>
      </c>
      <c r="V247" s="27">
        <v>90.093000000000004</v>
      </c>
    </row>
    <row r="248" spans="1:22" x14ac:dyDescent="0.2">
      <c r="A248" s="23" t="s">
        <v>129</v>
      </c>
      <c r="B248" s="23">
        <v>733.95600000000002</v>
      </c>
      <c r="C248" s="23">
        <v>768.84700000000009</v>
      </c>
      <c r="D248" s="23">
        <v>782.90899999999999</v>
      </c>
      <c r="E248" s="23">
        <v>801.92100000000005</v>
      </c>
      <c r="F248" s="23">
        <v>827.13100000000009</v>
      </c>
      <c r="H248" s="26" t="s">
        <v>38</v>
      </c>
      <c r="I248" s="27">
        <v>4</v>
      </c>
      <c r="J248" s="27">
        <v>2</v>
      </c>
      <c r="K248" s="27">
        <v>0.60799999999999998</v>
      </c>
      <c r="L248" s="27"/>
      <c r="M248" s="27"/>
      <c r="N248" s="27"/>
      <c r="O248" s="27"/>
      <c r="P248" s="27">
        <v>4.2</v>
      </c>
      <c r="Q248" s="27">
        <v>4.2</v>
      </c>
      <c r="R248" s="27">
        <v>4.2</v>
      </c>
      <c r="S248" s="27">
        <v>4</v>
      </c>
      <c r="T248" s="27"/>
      <c r="U248" s="32" t="s">
        <v>65</v>
      </c>
      <c r="V248" s="27">
        <v>3942.8290000000002</v>
      </c>
    </row>
    <row r="249" spans="1:22" x14ac:dyDescent="0.2">
      <c r="A249" s="23" t="s">
        <v>148</v>
      </c>
      <c r="B249" s="23">
        <v>23.886000000000003</v>
      </c>
      <c r="C249" s="23">
        <v>25.545000000000002</v>
      </c>
      <c r="D249" s="23">
        <v>24.759</v>
      </c>
      <c r="E249" s="23">
        <v>27.458000000000002</v>
      </c>
      <c r="F249" s="23">
        <v>30.944000000000003</v>
      </c>
      <c r="H249" s="26" t="s">
        <v>39</v>
      </c>
      <c r="I249" s="27"/>
      <c r="J249" s="27"/>
      <c r="K249" s="27"/>
      <c r="L249" s="27">
        <v>0.32</v>
      </c>
      <c r="M249" s="27">
        <v>0.32</v>
      </c>
      <c r="N249" s="27">
        <v>1.2130000000000001</v>
      </c>
      <c r="O249" s="27">
        <v>1.2130000000000001</v>
      </c>
      <c r="P249" s="27">
        <v>1.2130000000000001</v>
      </c>
      <c r="Q249" s="27">
        <v>1.2130000000000001</v>
      </c>
      <c r="R249" s="27">
        <v>1.2130000000000001</v>
      </c>
      <c r="S249" s="27">
        <v>1.2130000000000001</v>
      </c>
      <c r="T249" s="27"/>
      <c r="U249" s="32" t="s">
        <v>66</v>
      </c>
      <c r="V249" s="27">
        <v>227.62400000000002</v>
      </c>
    </row>
    <row r="250" spans="1:22" x14ac:dyDescent="0.2">
      <c r="A250" s="23" t="s">
        <v>875</v>
      </c>
      <c r="B250" s="23">
        <v>1205.2750000000001</v>
      </c>
      <c r="C250" s="23">
        <v>1255.646</v>
      </c>
      <c r="D250" s="23">
        <v>1278.741</v>
      </c>
      <c r="E250" s="23">
        <v>1303.2340000000002</v>
      </c>
      <c r="F250" s="23">
        <v>1330.8240000000001</v>
      </c>
      <c r="H250" s="26" t="s">
        <v>40</v>
      </c>
      <c r="I250" s="27">
        <v>477.887</v>
      </c>
      <c r="J250" s="27">
        <v>487.71200000000005</v>
      </c>
      <c r="K250" s="27">
        <v>543.596</v>
      </c>
      <c r="L250" s="27">
        <v>502.22400000000005</v>
      </c>
      <c r="M250" s="27">
        <v>488.291</v>
      </c>
      <c r="N250" s="27">
        <v>465.09500000000003</v>
      </c>
      <c r="O250" s="27">
        <v>463.75</v>
      </c>
      <c r="P250" s="27">
        <v>476.08100000000002</v>
      </c>
      <c r="Q250" s="27">
        <v>478.23900000000003</v>
      </c>
      <c r="R250" s="27">
        <v>466.53100000000001</v>
      </c>
      <c r="S250" s="27">
        <v>487.81800000000004</v>
      </c>
      <c r="T250" s="27"/>
      <c r="U250" s="32" t="s">
        <v>67</v>
      </c>
      <c r="V250" s="27">
        <v>152.02500000000001</v>
      </c>
    </row>
    <row r="251" spans="1:22" x14ac:dyDescent="0.2">
      <c r="A251" s="23" t="s">
        <v>880</v>
      </c>
      <c r="B251" s="23">
        <v>719.54700000000003</v>
      </c>
      <c r="C251" s="23">
        <v>757.63600000000008</v>
      </c>
      <c r="D251" s="23">
        <v>791.36700000000008</v>
      </c>
      <c r="E251" s="23">
        <v>795.96500000000003</v>
      </c>
      <c r="F251" s="23">
        <v>812.80900000000008</v>
      </c>
      <c r="H251" s="26" t="s">
        <v>593</v>
      </c>
      <c r="I251" s="27">
        <v>25.433</v>
      </c>
      <c r="J251" s="27"/>
      <c r="K251" s="27"/>
      <c r="L251" s="27"/>
      <c r="M251" s="27"/>
      <c r="N251" s="27"/>
      <c r="O251" s="27"/>
      <c r="P251" s="27"/>
      <c r="Q251" s="27"/>
      <c r="R251" s="27"/>
      <c r="S251" s="27"/>
      <c r="T251" s="27"/>
      <c r="U251" s="32" t="s">
        <v>68</v>
      </c>
      <c r="V251" s="27">
        <v>977.06600000000003</v>
      </c>
    </row>
    <row r="252" spans="1:22" x14ac:dyDescent="0.2">
      <c r="A252" s="23" t="s">
        <v>192</v>
      </c>
      <c r="B252" s="23">
        <v>365.928</v>
      </c>
      <c r="C252" s="23">
        <v>395.42099999999999</v>
      </c>
      <c r="D252" s="23">
        <v>399.72900000000004</v>
      </c>
      <c r="E252" s="23">
        <v>414.803</v>
      </c>
      <c r="F252" s="23">
        <v>418.37200000000001</v>
      </c>
      <c r="H252" s="26" t="s">
        <v>168</v>
      </c>
      <c r="I252" s="27"/>
      <c r="J252" s="27">
        <v>2.4540000000000002</v>
      </c>
      <c r="K252" s="27">
        <v>5.2670000000000003</v>
      </c>
      <c r="L252" s="27">
        <v>27.462</v>
      </c>
      <c r="M252" s="27">
        <v>42.396000000000001</v>
      </c>
      <c r="N252" s="27">
        <v>41.236000000000004</v>
      </c>
      <c r="O252" s="27">
        <v>45.696000000000005</v>
      </c>
      <c r="P252" s="27">
        <v>46.889000000000003</v>
      </c>
      <c r="Q252" s="27">
        <v>45.196000000000005</v>
      </c>
      <c r="R252" s="27">
        <v>44.322000000000003</v>
      </c>
      <c r="S252" s="27">
        <v>44.682000000000002</v>
      </c>
      <c r="T252" s="27"/>
      <c r="U252" s="32" t="s">
        <v>69</v>
      </c>
      <c r="V252" s="27">
        <v>183.56</v>
      </c>
    </row>
    <row r="253" spans="1:22" x14ac:dyDescent="0.2">
      <c r="A253" s="23" t="s">
        <v>560</v>
      </c>
      <c r="B253" s="23">
        <v>54.398000000000003</v>
      </c>
      <c r="C253" s="23">
        <v>51.189</v>
      </c>
      <c r="D253" s="23">
        <v>52.079000000000001</v>
      </c>
      <c r="E253" s="23">
        <v>55.759</v>
      </c>
      <c r="F253" s="23">
        <v>72.606000000000009</v>
      </c>
      <c r="H253" s="26" t="s">
        <v>169</v>
      </c>
      <c r="I253" s="27">
        <v>1</v>
      </c>
      <c r="J253" s="27">
        <v>2.92</v>
      </c>
      <c r="K253" s="27">
        <v>5.62</v>
      </c>
      <c r="L253" s="27"/>
      <c r="M253" s="27"/>
      <c r="N253" s="27"/>
      <c r="O253" s="27"/>
      <c r="P253" s="27"/>
      <c r="Q253" s="27"/>
      <c r="R253" s="27">
        <v>1</v>
      </c>
      <c r="S253" s="27">
        <v>2</v>
      </c>
      <c r="T253" s="27"/>
      <c r="U253" s="32" t="s">
        <v>70</v>
      </c>
      <c r="V253" s="27">
        <v>459.416</v>
      </c>
    </row>
    <row r="254" spans="1:22" x14ac:dyDescent="0.2">
      <c r="A254" s="23" t="s">
        <v>565</v>
      </c>
      <c r="B254" s="23">
        <v>196.029</v>
      </c>
      <c r="C254" s="23">
        <v>203.446</v>
      </c>
      <c r="D254" s="23">
        <v>209.39100000000002</v>
      </c>
      <c r="E254" s="23">
        <v>220.57400000000001</v>
      </c>
      <c r="F254" s="23">
        <v>222.83800000000002</v>
      </c>
      <c r="H254" s="26" t="s">
        <v>170</v>
      </c>
      <c r="I254" s="27">
        <v>330.81900000000002</v>
      </c>
      <c r="J254" s="27">
        <v>310.80700000000002</v>
      </c>
      <c r="K254" s="27">
        <v>329.49</v>
      </c>
      <c r="L254" s="27">
        <v>325.536</v>
      </c>
      <c r="M254" s="27">
        <v>315.00300000000004</v>
      </c>
      <c r="N254" s="27">
        <v>333.09399999999999</v>
      </c>
      <c r="O254" s="27">
        <v>343.79300000000001</v>
      </c>
      <c r="P254" s="27">
        <v>352.25400000000002</v>
      </c>
      <c r="Q254" s="27">
        <v>349.267</v>
      </c>
      <c r="R254" s="27">
        <v>335.84</v>
      </c>
      <c r="S254" s="27">
        <v>325.49299999999999</v>
      </c>
      <c r="T254" s="27"/>
      <c r="U254" s="32" t="s">
        <v>71</v>
      </c>
      <c r="V254" s="27">
        <v>66.989999999999995</v>
      </c>
    </row>
    <row r="255" spans="1:22" x14ac:dyDescent="0.2">
      <c r="A255" s="23" t="s">
        <v>570</v>
      </c>
      <c r="B255" s="23">
        <v>27.162000000000003</v>
      </c>
      <c r="C255" s="23">
        <v>32.572000000000003</v>
      </c>
      <c r="D255" s="23">
        <v>31.021000000000001</v>
      </c>
      <c r="E255" s="23">
        <v>35.524000000000001</v>
      </c>
      <c r="F255" s="23">
        <v>32.533999999999999</v>
      </c>
      <c r="H255" s="26" t="s">
        <v>171</v>
      </c>
      <c r="I255" s="27">
        <v>9.734</v>
      </c>
      <c r="J255" s="27">
        <v>14.707000000000001</v>
      </c>
      <c r="K255" s="27">
        <v>12.395</v>
      </c>
      <c r="L255" s="27">
        <v>13.547000000000001</v>
      </c>
      <c r="M255" s="27">
        <v>12.76</v>
      </c>
      <c r="N255" s="27">
        <v>29.614999999999998</v>
      </c>
      <c r="O255" s="27">
        <v>31.089000000000002</v>
      </c>
      <c r="P255" s="27">
        <v>30.642000000000003</v>
      </c>
      <c r="Q255" s="27">
        <v>32.242000000000004</v>
      </c>
      <c r="R255" s="27">
        <v>32.695</v>
      </c>
      <c r="S255" s="27">
        <v>31.282</v>
      </c>
      <c r="T255" s="27"/>
      <c r="U255" s="32" t="s">
        <v>72</v>
      </c>
      <c r="V255" s="27">
        <v>58.088000000000001</v>
      </c>
    </row>
    <row r="256" spans="1:22" x14ac:dyDescent="0.2">
      <c r="A256" s="23" t="s">
        <v>742</v>
      </c>
      <c r="B256" s="23">
        <v>2981</v>
      </c>
      <c r="C256" s="23">
        <v>3202</v>
      </c>
      <c r="D256" s="23">
        <v>3267</v>
      </c>
      <c r="E256" s="23">
        <v>3369</v>
      </c>
      <c r="H256" s="26" t="s">
        <v>886</v>
      </c>
      <c r="I256" s="27"/>
      <c r="J256" s="27"/>
      <c r="K256" s="27"/>
      <c r="L256" s="27"/>
      <c r="M256" s="27"/>
      <c r="N256" s="27">
        <v>17.231000000000002</v>
      </c>
      <c r="O256" s="27">
        <v>16.751000000000001</v>
      </c>
      <c r="P256" s="27">
        <v>15.431000000000001</v>
      </c>
      <c r="Q256" s="27">
        <v>15.431000000000001</v>
      </c>
      <c r="R256" s="27">
        <v>14.248000000000001</v>
      </c>
      <c r="S256" s="27">
        <v>16.202999999999999</v>
      </c>
      <c r="T256" s="27"/>
      <c r="U256" s="32" t="s">
        <v>74</v>
      </c>
      <c r="V256" s="27">
        <v>1127.6320000000001</v>
      </c>
    </row>
    <row r="257" spans="1:22" x14ac:dyDescent="0.2">
      <c r="A257" s="23" t="s">
        <v>144</v>
      </c>
      <c r="B257" s="23">
        <v>2873.768</v>
      </c>
      <c r="C257" s="23">
        <v>3091.2780000000002</v>
      </c>
      <c r="D257" s="23">
        <v>3139.3490000000002</v>
      </c>
      <c r="E257" s="23">
        <v>3240.6040000000003</v>
      </c>
      <c r="H257" s="26" t="s">
        <v>50</v>
      </c>
      <c r="I257" s="27">
        <v>17.891999999999999</v>
      </c>
      <c r="J257" s="27">
        <v>14.387</v>
      </c>
      <c r="K257" s="27">
        <v>16.454000000000001</v>
      </c>
      <c r="L257" s="27">
        <v>17.987000000000002</v>
      </c>
      <c r="M257" s="27">
        <v>17.954000000000001</v>
      </c>
      <c r="N257" s="27">
        <v>16.527000000000001</v>
      </c>
      <c r="O257" s="27">
        <v>16.027000000000001</v>
      </c>
      <c r="P257" s="27">
        <v>18.399999999999999</v>
      </c>
      <c r="Q257" s="27">
        <v>23.734000000000002</v>
      </c>
      <c r="R257" s="27">
        <v>24.734000000000002</v>
      </c>
      <c r="S257" s="27">
        <v>25.374000000000002</v>
      </c>
      <c r="T257" s="27"/>
      <c r="U257" s="32" t="s">
        <v>75</v>
      </c>
      <c r="V257" s="27">
        <v>83.993000000000009</v>
      </c>
    </row>
    <row r="258" spans="1:22" x14ac:dyDescent="0.2">
      <c r="A258" s="23" t="s">
        <v>743</v>
      </c>
      <c r="H258" s="26" t="s">
        <v>51</v>
      </c>
      <c r="I258" s="27"/>
      <c r="J258" s="27">
        <v>2</v>
      </c>
      <c r="K258" s="27">
        <v>3</v>
      </c>
      <c r="L258" s="27">
        <v>1</v>
      </c>
      <c r="M258" s="27">
        <v>1</v>
      </c>
      <c r="N258" s="27">
        <v>1</v>
      </c>
      <c r="O258" s="27">
        <v>1</v>
      </c>
      <c r="P258" s="27">
        <v>1</v>
      </c>
      <c r="Q258" s="27">
        <v>1</v>
      </c>
      <c r="R258" s="27">
        <v>1</v>
      </c>
      <c r="S258" s="27">
        <v>1</v>
      </c>
      <c r="T258" s="27"/>
      <c r="U258" s="32" t="s">
        <v>76</v>
      </c>
      <c r="V258" s="27">
        <v>21.288</v>
      </c>
    </row>
    <row r="259" spans="1:22" x14ac:dyDescent="0.2">
      <c r="A259" s="23" t="s">
        <v>744</v>
      </c>
      <c r="H259" s="26" t="s">
        <v>52</v>
      </c>
      <c r="I259" s="27">
        <v>2095.991</v>
      </c>
      <c r="J259" s="27">
        <v>2045.135</v>
      </c>
      <c r="K259" s="27">
        <v>2092.2170000000001</v>
      </c>
      <c r="L259" s="27">
        <v>2103.2330000000002</v>
      </c>
      <c r="M259" s="27">
        <v>2052.4410000000003</v>
      </c>
      <c r="N259" s="27">
        <v>2016.604</v>
      </c>
      <c r="O259" s="27">
        <v>1997.7180000000001</v>
      </c>
      <c r="P259" s="27">
        <v>1965.0450000000001</v>
      </c>
      <c r="Q259" s="27">
        <v>1949.56</v>
      </c>
      <c r="R259" s="27">
        <v>1928.2530000000002</v>
      </c>
      <c r="S259" s="27">
        <v>1906.299</v>
      </c>
      <c r="T259" s="27"/>
      <c r="U259" s="32" t="s">
        <v>77</v>
      </c>
      <c r="V259" s="27">
        <v>319.56100000000004</v>
      </c>
    </row>
    <row r="260" spans="1:22" x14ac:dyDescent="0.2">
      <c r="A260" s="23" t="s">
        <v>745</v>
      </c>
      <c r="B260" s="23">
        <v>2981</v>
      </c>
      <c r="C260" s="23">
        <v>3202</v>
      </c>
      <c r="D260" s="23">
        <v>3267</v>
      </c>
      <c r="E260" s="23">
        <v>3369</v>
      </c>
      <c r="H260" s="26" t="s">
        <v>53</v>
      </c>
      <c r="I260" s="27">
        <v>445.90900000000005</v>
      </c>
      <c r="J260" s="27">
        <v>408.351</v>
      </c>
      <c r="K260" s="27">
        <v>421.37800000000004</v>
      </c>
      <c r="L260" s="27">
        <v>448.26800000000003</v>
      </c>
      <c r="M260" s="27">
        <v>447.1</v>
      </c>
      <c r="N260" s="27">
        <v>436.3</v>
      </c>
      <c r="O260" s="27">
        <v>432.387</v>
      </c>
      <c r="P260" s="27">
        <v>426.52499999999998</v>
      </c>
      <c r="Q260" s="27">
        <v>425.411</v>
      </c>
      <c r="R260" s="27">
        <v>422.51100000000002</v>
      </c>
      <c r="S260" s="27">
        <v>412.87100000000004</v>
      </c>
      <c r="T260" s="27"/>
      <c r="U260" s="32" t="s">
        <v>100</v>
      </c>
      <c r="V260" s="27">
        <v>14.653</v>
      </c>
    </row>
    <row r="261" spans="1:22" x14ac:dyDescent="0.2">
      <c r="A261" s="23" t="s">
        <v>746</v>
      </c>
      <c r="H261" s="26" t="s">
        <v>54</v>
      </c>
      <c r="I261" s="27">
        <v>3</v>
      </c>
      <c r="J261" s="27">
        <v>3</v>
      </c>
      <c r="K261" s="27">
        <v>1</v>
      </c>
      <c r="L261" s="27"/>
      <c r="M261" s="27"/>
      <c r="N261" s="27"/>
      <c r="O261" s="27"/>
      <c r="P261" s="27"/>
      <c r="Q261" s="27"/>
      <c r="R261" s="27"/>
      <c r="S261" s="27"/>
      <c r="T261" s="27"/>
      <c r="U261" s="32" t="s">
        <v>101</v>
      </c>
      <c r="V261" s="27">
        <v>102.47499999999999</v>
      </c>
    </row>
    <row r="262" spans="1:22" x14ac:dyDescent="0.2">
      <c r="A262" s="23" t="s">
        <v>773</v>
      </c>
      <c r="H262" s="26" t="s">
        <v>55</v>
      </c>
      <c r="I262" s="27">
        <v>30.975000000000001</v>
      </c>
      <c r="J262" s="27">
        <v>27.341000000000001</v>
      </c>
      <c r="K262" s="27">
        <v>77.817999999999998</v>
      </c>
      <c r="L262" s="27">
        <v>19.173000000000002</v>
      </c>
      <c r="M262" s="27">
        <v>24.28</v>
      </c>
      <c r="N262" s="27">
        <v>24.88</v>
      </c>
      <c r="O262" s="27"/>
      <c r="P262" s="27">
        <v>1</v>
      </c>
      <c r="Q262" s="27">
        <v>1</v>
      </c>
      <c r="R262" s="27"/>
      <c r="S262" s="27">
        <v>1</v>
      </c>
      <c r="T262" s="27"/>
      <c r="U262" s="32" t="s">
        <v>260</v>
      </c>
      <c r="V262" s="27">
        <v>357.166</v>
      </c>
    </row>
    <row r="263" spans="1:22" x14ac:dyDescent="0.2">
      <c r="A263" s="23" t="s">
        <v>125</v>
      </c>
      <c r="H263" s="26" t="s">
        <v>56</v>
      </c>
      <c r="I263" s="27">
        <v>268.79400000000004</v>
      </c>
      <c r="J263" s="27">
        <v>273.798</v>
      </c>
      <c r="K263" s="27">
        <v>285.23200000000003</v>
      </c>
      <c r="L263" s="27">
        <v>285.596</v>
      </c>
      <c r="M263" s="27">
        <v>282.37799999999999</v>
      </c>
      <c r="N263" s="27">
        <v>281.19400000000002</v>
      </c>
      <c r="O263" s="27">
        <v>276.34300000000002</v>
      </c>
      <c r="P263" s="27">
        <v>274.91500000000002</v>
      </c>
      <c r="Q263" s="27">
        <v>275.22399999999999</v>
      </c>
      <c r="R263" s="27">
        <v>275.053</v>
      </c>
      <c r="S263" s="27">
        <v>270.48099999999999</v>
      </c>
      <c r="T263" s="27"/>
      <c r="U263" s="32" t="s">
        <v>261</v>
      </c>
      <c r="V263" s="27">
        <v>21.472000000000001</v>
      </c>
    </row>
    <row r="264" spans="1:22" x14ac:dyDescent="0.2">
      <c r="A264" s="23" t="s">
        <v>137</v>
      </c>
      <c r="B264" s="23">
        <v>2873.768</v>
      </c>
      <c r="C264" s="23">
        <v>3091.2780000000002</v>
      </c>
      <c r="D264" s="23">
        <v>3139.3490000000002</v>
      </c>
      <c r="E264" s="23">
        <v>3240.6040000000003</v>
      </c>
      <c r="H264" s="26" t="s">
        <v>57</v>
      </c>
      <c r="I264" s="27">
        <v>13.6</v>
      </c>
      <c r="J264" s="27">
        <v>14.119000000000002</v>
      </c>
      <c r="K264" s="27">
        <v>15.026000000000002</v>
      </c>
      <c r="L264" s="27">
        <v>11.326000000000001</v>
      </c>
      <c r="M264" s="27">
        <v>11.46</v>
      </c>
      <c r="N264" s="27">
        <v>10.86</v>
      </c>
      <c r="O264" s="27">
        <v>11.726000000000001</v>
      </c>
      <c r="P264" s="27">
        <v>12.226000000000001</v>
      </c>
      <c r="Q264" s="27">
        <v>12.226000000000001</v>
      </c>
      <c r="R264" s="27">
        <v>11.593</v>
      </c>
      <c r="S264" s="27">
        <v>11.593</v>
      </c>
      <c r="T264" s="27"/>
      <c r="U264" s="32" t="s">
        <v>263</v>
      </c>
      <c r="V264" s="27">
        <v>112.43900000000001</v>
      </c>
    </row>
    <row r="265" spans="1:22" x14ac:dyDescent="0.2">
      <c r="A265" s="23" t="s">
        <v>200</v>
      </c>
      <c r="H265" s="26" t="s">
        <v>58</v>
      </c>
      <c r="I265" s="27">
        <v>2</v>
      </c>
      <c r="J265" s="27">
        <v>5</v>
      </c>
      <c r="K265" s="27">
        <v>5</v>
      </c>
      <c r="L265" s="27">
        <v>5</v>
      </c>
      <c r="M265" s="27">
        <v>5</v>
      </c>
      <c r="N265" s="27">
        <v>5</v>
      </c>
      <c r="O265" s="27">
        <v>5</v>
      </c>
      <c r="P265" s="27">
        <v>5</v>
      </c>
      <c r="Q265" s="27">
        <v>5</v>
      </c>
      <c r="R265" s="27">
        <v>6</v>
      </c>
      <c r="S265" s="27">
        <v>6</v>
      </c>
      <c r="T265" s="27"/>
      <c r="U265" s="32" t="s">
        <v>264</v>
      </c>
      <c r="V265" s="27">
        <v>595.70400000000006</v>
      </c>
    </row>
    <row r="266" spans="1:22" x14ac:dyDescent="0.2">
      <c r="A266" s="23" t="s">
        <v>747</v>
      </c>
      <c r="B266" s="23">
        <v>2981</v>
      </c>
      <c r="C266" s="23">
        <v>3202</v>
      </c>
      <c r="D266" s="23">
        <v>3267</v>
      </c>
      <c r="E266" s="23">
        <v>3369</v>
      </c>
      <c r="H266" s="26" t="s">
        <v>59</v>
      </c>
      <c r="I266" s="27">
        <v>154.601</v>
      </c>
      <c r="J266" s="27">
        <v>277.822</v>
      </c>
      <c r="K266" s="27">
        <v>302.37800000000004</v>
      </c>
      <c r="L266" s="27">
        <v>316.77600000000001</v>
      </c>
      <c r="M266" s="27">
        <v>354.42900000000003</v>
      </c>
      <c r="N266" s="27">
        <v>357.32400000000001</v>
      </c>
      <c r="O266" s="27">
        <v>361.49</v>
      </c>
      <c r="P266" s="27">
        <v>358.262</v>
      </c>
      <c r="Q266" s="27">
        <v>384.27600000000001</v>
      </c>
      <c r="R266" s="27">
        <v>363.09100000000001</v>
      </c>
      <c r="S266" s="27">
        <v>360.04500000000002</v>
      </c>
      <c r="T266" s="27"/>
      <c r="U266" s="32" t="s">
        <v>265</v>
      </c>
      <c r="V266" s="27">
        <v>1231.587</v>
      </c>
    </row>
    <row r="267" spans="1:22" x14ac:dyDescent="0.2">
      <c r="A267" s="23" t="s">
        <v>120</v>
      </c>
      <c r="B267" s="23">
        <v>2873.768</v>
      </c>
      <c r="C267" s="23">
        <v>3091.2780000000002</v>
      </c>
      <c r="D267" s="23">
        <v>3139.3490000000002</v>
      </c>
      <c r="E267" s="23">
        <v>3240.6040000000003</v>
      </c>
      <c r="H267" s="26" t="s">
        <v>60</v>
      </c>
      <c r="I267" s="27">
        <v>652.86900000000003</v>
      </c>
      <c r="J267" s="27">
        <v>690.36900000000003</v>
      </c>
      <c r="K267" s="27">
        <v>700.13600000000008</v>
      </c>
      <c r="L267" s="27">
        <v>694.61900000000003</v>
      </c>
      <c r="M267" s="27">
        <v>690.37900000000002</v>
      </c>
      <c r="N267" s="27">
        <v>680.45300000000009</v>
      </c>
      <c r="O267" s="27">
        <v>679.12099999999998</v>
      </c>
      <c r="P267" s="27">
        <v>682.93900000000008</v>
      </c>
      <c r="Q267" s="27">
        <v>688.97199999999998</v>
      </c>
      <c r="R267" s="27">
        <v>686.87</v>
      </c>
      <c r="S267" s="27">
        <v>696.86300000000006</v>
      </c>
      <c r="T267" s="27"/>
      <c r="U267" s="32" t="s">
        <v>266</v>
      </c>
      <c r="V267" s="27">
        <v>163.11799999999999</v>
      </c>
    </row>
    <row r="268" spans="1:22" x14ac:dyDescent="0.2">
      <c r="A268" s="23" t="s">
        <v>748</v>
      </c>
      <c r="B268" s="23">
        <v>24450</v>
      </c>
      <c r="C268" s="23">
        <v>25873</v>
      </c>
      <c r="D268" s="23">
        <v>27006</v>
      </c>
      <c r="E268" s="23">
        <v>28320</v>
      </c>
      <c r="H268" s="26" t="s">
        <v>61</v>
      </c>
      <c r="I268" s="27">
        <v>1561.864</v>
      </c>
      <c r="J268" s="27">
        <v>1528.4080000000001</v>
      </c>
      <c r="K268" s="27">
        <v>1573.7049999999999</v>
      </c>
      <c r="L268" s="27">
        <v>1558.1849999999999</v>
      </c>
      <c r="M268" s="27">
        <v>1550.1670000000001</v>
      </c>
      <c r="N268" s="27">
        <v>1500.7270000000001</v>
      </c>
      <c r="O268" s="27">
        <v>1478.212</v>
      </c>
      <c r="P268" s="27">
        <v>1468.826</v>
      </c>
      <c r="Q268" s="27">
        <v>1473.7</v>
      </c>
      <c r="R268" s="27">
        <v>1456.797</v>
      </c>
      <c r="S268" s="27">
        <v>1445.7249999999999</v>
      </c>
      <c r="T268" s="27"/>
      <c r="U268" s="32" t="s">
        <v>267</v>
      </c>
      <c r="V268" s="27">
        <v>117.25800000000001</v>
      </c>
    </row>
    <row r="269" spans="1:22" x14ac:dyDescent="0.2">
      <c r="A269" s="23" t="s">
        <v>142</v>
      </c>
      <c r="B269" s="23">
        <v>21106.937000000002</v>
      </c>
      <c r="C269" s="23">
        <v>22318.508999999998</v>
      </c>
      <c r="D269" s="23">
        <v>23235.605</v>
      </c>
      <c r="E269" s="23">
        <v>24275.785</v>
      </c>
      <c r="H269" s="26" t="s">
        <v>62</v>
      </c>
      <c r="I269" s="27">
        <v>250.233</v>
      </c>
      <c r="J269" s="27">
        <v>257.30900000000003</v>
      </c>
      <c r="K269" s="27">
        <v>253.01400000000001</v>
      </c>
      <c r="L269" s="27">
        <v>255.28900000000002</v>
      </c>
      <c r="M269" s="27">
        <v>254.11700000000002</v>
      </c>
      <c r="N269" s="27">
        <v>249.34700000000001</v>
      </c>
      <c r="O269" s="27">
        <v>249.5</v>
      </c>
      <c r="P269" s="27">
        <v>250.57300000000001</v>
      </c>
      <c r="Q269" s="27">
        <v>245.78200000000001</v>
      </c>
      <c r="R269" s="27">
        <v>241.86100000000002</v>
      </c>
      <c r="S269" s="27">
        <v>238.39200000000002</v>
      </c>
      <c r="T269" s="27"/>
      <c r="U269" s="32" t="s">
        <v>269</v>
      </c>
      <c r="V269" s="27">
        <v>3354.8430000000003</v>
      </c>
    </row>
    <row r="270" spans="1:22" x14ac:dyDescent="0.2">
      <c r="A270" s="23" t="s">
        <v>749</v>
      </c>
      <c r="B270" s="23">
        <v>5000</v>
      </c>
      <c r="C270" s="23">
        <v>5270</v>
      </c>
      <c r="D270" s="23">
        <v>5443</v>
      </c>
      <c r="E270" s="23">
        <v>5617</v>
      </c>
      <c r="H270" s="26" t="s">
        <v>63</v>
      </c>
      <c r="I270" s="27">
        <v>72.710999999999999</v>
      </c>
      <c r="J270" s="27">
        <v>93.236000000000004</v>
      </c>
      <c r="K270" s="27">
        <v>92.221000000000004</v>
      </c>
      <c r="L270" s="27">
        <v>103.364</v>
      </c>
      <c r="M270" s="27">
        <v>103.221</v>
      </c>
      <c r="N270" s="27">
        <v>98.541000000000011</v>
      </c>
      <c r="O270" s="27">
        <v>93.644999999999996</v>
      </c>
      <c r="P270" s="27">
        <v>94.209000000000003</v>
      </c>
      <c r="Q270" s="27">
        <v>93.769000000000005</v>
      </c>
      <c r="R270" s="27">
        <v>91.162000000000006</v>
      </c>
      <c r="S270" s="27">
        <v>91.427000000000007</v>
      </c>
      <c r="T270" s="27"/>
      <c r="U270" s="32" t="s">
        <v>513</v>
      </c>
      <c r="V270" s="27">
        <v>206.261</v>
      </c>
    </row>
    <row r="271" spans="1:22" x14ac:dyDescent="0.2">
      <c r="A271" s="23" t="s">
        <v>750</v>
      </c>
      <c r="B271" s="23">
        <v>5281</v>
      </c>
      <c r="C271" s="23">
        <v>5554</v>
      </c>
      <c r="D271" s="23">
        <v>5857</v>
      </c>
      <c r="E271" s="23">
        <v>6166</v>
      </c>
      <c r="H271" s="26" t="s">
        <v>64</v>
      </c>
      <c r="I271" s="27">
        <v>101.78</v>
      </c>
      <c r="J271" s="28">
        <v>26.173999999999999</v>
      </c>
      <c r="K271" s="27">
        <v>19.978999999999999</v>
      </c>
      <c r="L271" s="27">
        <v>9.5250000000000004</v>
      </c>
      <c r="M271" s="27">
        <v>7.5570000000000004</v>
      </c>
      <c r="N271" s="27">
        <v>5.3570000000000002</v>
      </c>
      <c r="O271" s="27"/>
      <c r="P271" s="27">
        <v>25.798999999999999</v>
      </c>
      <c r="Q271" s="27">
        <v>21.798999999999999</v>
      </c>
      <c r="R271" s="27">
        <v>24.529</v>
      </c>
      <c r="S271" s="27"/>
      <c r="T271" s="27"/>
      <c r="U271" s="32" t="s">
        <v>514</v>
      </c>
      <c r="V271" s="27">
        <v>51.86</v>
      </c>
    </row>
    <row r="272" spans="1:22" x14ac:dyDescent="0.2">
      <c r="A272" s="23" t="s">
        <v>751</v>
      </c>
      <c r="B272" s="23">
        <v>2713</v>
      </c>
      <c r="C272" s="23">
        <v>3095</v>
      </c>
      <c r="D272" s="23">
        <v>3358</v>
      </c>
      <c r="E272" s="23">
        <v>3923</v>
      </c>
      <c r="H272" s="26" t="s">
        <v>65</v>
      </c>
      <c r="I272" s="27">
        <v>3982.2490000000003</v>
      </c>
      <c r="J272" s="27">
        <v>4061.902</v>
      </c>
      <c r="K272" s="27">
        <v>4085.2490000000003</v>
      </c>
      <c r="L272" s="27">
        <v>4020.0930000000003</v>
      </c>
      <c r="M272" s="27">
        <v>3979.971</v>
      </c>
      <c r="N272" s="27">
        <v>3985.8290000000002</v>
      </c>
      <c r="O272" s="27">
        <v>3965.7750000000001</v>
      </c>
      <c r="P272" s="27">
        <v>3968.79</v>
      </c>
      <c r="Q272" s="27">
        <v>3989.0590000000002</v>
      </c>
      <c r="R272" s="27">
        <v>3973.712</v>
      </c>
      <c r="S272" s="27">
        <v>3969.8960000000002</v>
      </c>
      <c r="T272" s="27"/>
      <c r="U272" s="32" t="s">
        <v>515</v>
      </c>
      <c r="V272" s="27">
        <v>802.12300000000005</v>
      </c>
    </row>
    <row r="273" spans="1:22" x14ac:dyDescent="0.2">
      <c r="A273" s="23" t="s">
        <v>752</v>
      </c>
      <c r="B273" s="23">
        <v>11461</v>
      </c>
      <c r="C273" s="23">
        <v>11960</v>
      </c>
      <c r="D273" s="23">
        <v>12356</v>
      </c>
      <c r="E273" s="23">
        <v>12626</v>
      </c>
      <c r="H273" s="26" t="s">
        <v>66</v>
      </c>
      <c r="I273" s="27">
        <v>189.029</v>
      </c>
      <c r="J273" s="27">
        <v>200.435</v>
      </c>
      <c r="K273" s="27">
        <v>209.22</v>
      </c>
      <c r="L273" s="27">
        <v>209.346</v>
      </c>
      <c r="M273" s="27">
        <v>213.00400000000002</v>
      </c>
      <c r="N273" s="27">
        <v>217.09400000000002</v>
      </c>
      <c r="O273" s="27">
        <v>205.536</v>
      </c>
      <c r="P273" s="27">
        <v>205.91400000000002</v>
      </c>
      <c r="Q273" s="27">
        <v>211.208</v>
      </c>
      <c r="R273" s="27">
        <v>210.654</v>
      </c>
      <c r="S273" s="27">
        <v>215.76</v>
      </c>
      <c r="T273" s="27"/>
      <c r="U273" s="32" t="s">
        <v>516</v>
      </c>
      <c r="V273" s="27">
        <v>2594.1680000000001</v>
      </c>
    </row>
    <row r="274" spans="1:22" x14ac:dyDescent="0.2">
      <c r="A274" s="23" t="s">
        <v>771</v>
      </c>
      <c r="B274" s="23">
        <v>4196.1379999999999</v>
      </c>
      <c r="C274" s="23">
        <v>4414.9210000000003</v>
      </c>
      <c r="D274" s="23">
        <v>4547.5079999999998</v>
      </c>
      <c r="E274" s="23">
        <v>4697.1379999999999</v>
      </c>
      <c r="H274" s="26" t="s">
        <v>67</v>
      </c>
      <c r="I274" s="27">
        <v>47.578000000000003</v>
      </c>
      <c r="J274" s="27">
        <v>74.986000000000004</v>
      </c>
      <c r="K274" s="27">
        <v>75.00800000000001</v>
      </c>
      <c r="L274" s="27">
        <v>160.97999999999999</v>
      </c>
      <c r="M274" s="27">
        <v>172.66</v>
      </c>
      <c r="N274" s="27">
        <v>134.32400000000001</v>
      </c>
      <c r="O274" s="27">
        <v>146.38400000000001</v>
      </c>
      <c r="P274" s="27">
        <v>154.55100000000002</v>
      </c>
      <c r="Q274" s="27">
        <v>156.32400000000001</v>
      </c>
      <c r="R274" s="27">
        <v>147.69300000000001</v>
      </c>
      <c r="S274" s="27">
        <v>149.733</v>
      </c>
      <c r="T274" s="27"/>
      <c r="U274" s="32" t="s">
        <v>517</v>
      </c>
      <c r="V274" s="27">
        <v>5497.125</v>
      </c>
    </row>
    <row r="275" spans="1:22" x14ac:dyDescent="0.2">
      <c r="A275" s="23" t="s">
        <v>123</v>
      </c>
      <c r="B275" s="23">
        <v>4493.3280000000004</v>
      </c>
      <c r="C275" s="23">
        <v>4717.9210000000003</v>
      </c>
      <c r="D275" s="23">
        <v>4965.6980000000003</v>
      </c>
      <c r="E275" s="23">
        <v>5207.4050000000007</v>
      </c>
      <c r="H275" s="26" t="s">
        <v>68</v>
      </c>
      <c r="I275" s="27">
        <v>1010.26</v>
      </c>
      <c r="J275" s="27">
        <v>1048.4460000000001</v>
      </c>
      <c r="K275" s="27">
        <v>1045.71</v>
      </c>
      <c r="L275" s="27">
        <v>1053.43</v>
      </c>
      <c r="M275" s="27">
        <v>1038.133</v>
      </c>
      <c r="N275" s="27">
        <v>1037.0420000000001</v>
      </c>
      <c r="O275" s="27">
        <v>1017.734</v>
      </c>
      <c r="P275" s="27">
        <v>997.35700000000008</v>
      </c>
      <c r="Q275" s="27">
        <v>991.08500000000004</v>
      </c>
      <c r="R275" s="27">
        <v>990.64</v>
      </c>
      <c r="S275" s="27">
        <v>983.02499999999998</v>
      </c>
      <c r="T275" s="27"/>
      <c r="U275" s="32" t="s">
        <v>518</v>
      </c>
      <c r="V275" s="27">
        <v>1687.249</v>
      </c>
    </row>
    <row r="276" spans="1:22" x14ac:dyDescent="0.2">
      <c r="A276" s="23" t="s">
        <v>135</v>
      </c>
      <c r="B276" s="23">
        <v>2547.2510000000002</v>
      </c>
      <c r="C276" s="23">
        <v>2876.4960000000001</v>
      </c>
      <c r="D276" s="23">
        <v>3114.1930000000002</v>
      </c>
      <c r="E276" s="23">
        <v>3552.6180000000004</v>
      </c>
      <c r="H276" s="26" t="s">
        <v>69</v>
      </c>
      <c r="I276" s="27">
        <v>182.41400000000002</v>
      </c>
      <c r="J276" s="27">
        <v>183.84100000000001</v>
      </c>
      <c r="K276" s="27">
        <v>191.023</v>
      </c>
      <c r="L276" s="27">
        <v>190.71600000000001</v>
      </c>
      <c r="M276" s="27">
        <v>189.26300000000001</v>
      </c>
      <c r="N276" s="27">
        <v>183.97200000000001</v>
      </c>
      <c r="O276" s="27">
        <v>179.72</v>
      </c>
      <c r="P276" s="27">
        <v>179.64</v>
      </c>
      <c r="Q276" s="27">
        <v>178.161</v>
      </c>
      <c r="R276" s="27">
        <v>173.221</v>
      </c>
      <c r="S276" s="27">
        <v>184.47900000000001</v>
      </c>
      <c r="T276" s="27"/>
      <c r="U276" s="32" t="s">
        <v>519</v>
      </c>
      <c r="V276" s="27">
        <v>303.87800000000004</v>
      </c>
    </row>
    <row r="277" spans="1:22" x14ac:dyDescent="0.2">
      <c r="A277" s="23" t="s">
        <v>198</v>
      </c>
      <c r="B277" s="23">
        <v>9870.2199999999993</v>
      </c>
      <c r="C277" s="23">
        <v>10309.171</v>
      </c>
      <c r="D277" s="23">
        <v>10608.206</v>
      </c>
      <c r="E277" s="23">
        <v>10818.624</v>
      </c>
      <c r="H277" s="26" t="s">
        <v>70</v>
      </c>
      <c r="I277" s="27">
        <v>486.44600000000003</v>
      </c>
      <c r="J277" s="27">
        <v>468.14700000000005</v>
      </c>
      <c r="K277" s="27">
        <v>486.45</v>
      </c>
      <c r="L277" s="27">
        <v>476.548</v>
      </c>
      <c r="M277" s="27">
        <v>469.49700000000001</v>
      </c>
      <c r="N277" s="27">
        <v>461.50600000000003</v>
      </c>
      <c r="O277" s="27">
        <v>465.483</v>
      </c>
      <c r="P277" s="27">
        <v>459.14300000000003</v>
      </c>
      <c r="Q277" s="27">
        <v>454.79600000000005</v>
      </c>
      <c r="R277" s="27">
        <v>449.17500000000001</v>
      </c>
      <c r="S277" s="27">
        <v>459.44300000000004</v>
      </c>
      <c r="T277" s="27"/>
      <c r="U277" s="32" t="s">
        <v>520</v>
      </c>
      <c r="V277" s="27">
        <v>2.8</v>
      </c>
    </row>
    <row r="278" spans="1:22" x14ac:dyDescent="0.2">
      <c r="A278" s="23" t="s">
        <v>471</v>
      </c>
      <c r="C278" s="23">
        <v>273</v>
      </c>
      <c r="D278" s="23">
        <v>305</v>
      </c>
      <c r="E278" s="23">
        <v>366</v>
      </c>
      <c r="H278" s="26" t="s">
        <v>71</v>
      </c>
      <c r="I278" s="27">
        <v>70.575000000000003</v>
      </c>
      <c r="J278" s="27">
        <v>62.599000000000004</v>
      </c>
      <c r="K278" s="27">
        <v>70.864999999999995</v>
      </c>
      <c r="L278" s="27">
        <v>70.808000000000007</v>
      </c>
      <c r="M278" s="27">
        <v>71.823999999999998</v>
      </c>
      <c r="N278" s="27">
        <v>69.491</v>
      </c>
      <c r="O278" s="27">
        <v>68.491</v>
      </c>
      <c r="P278" s="27">
        <v>68.543999999999997</v>
      </c>
      <c r="Q278" s="27">
        <v>68.034999999999997</v>
      </c>
      <c r="R278" s="27">
        <v>64.817000000000007</v>
      </c>
      <c r="S278" s="27">
        <v>67.417000000000002</v>
      </c>
      <c r="T278" s="27"/>
      <c r="U278" s="32" t="s">
        <v>521</v>
      </c>
      <c r="V278" s="27">
        <v>14775.861000000001</v>
      </c>
    </row>
    <row r="279" spans="1:22" x14ac:dyDescent="0.2">
      <c r="A279" s="23" t="s">
        <v>472</v>
      </c>
      <c r="C279" s="23">
        <v>102</v>
      </c>
      <c r="D279" s="23">
        <v>102</v>
      </c>
      <c r="E279" s="23">
        <v>110</v>
      </c>
      <c r="H279" s="26" t="s">
        <v>72</v>
      </c>
      <c r="I279" s="27">
        <v>11.378</v>
      </c>
      <c r="J279" s="27">
        <v>37.047000000000004</v>
      </c>
      <c r="K279" s="27">
        <v>57.932000000000002</v>
      </c>
      <c r="L279" s="27">
        <v>59.787000000000006</v>
      </c>
      <c r="M279" s="27">
        <v>58.018000000000001</v>
      </c>
      <c r="N279" s="27">
        <v>57.591000000000001</v>
      </c>
      <c r="O279" s="27">
        <v>56.923999999999999</v>
      </c>
      <c r="P279" s="27">
        <v>56.869</v>
      </c>
      <c r="Q279" s="27">
        <v>58.125</v>
      </c>
      <c r="R279" s="27">
        <v>56.279000000000003</v>
      </c>
      <c r="S279" s="27">
        <v>58.414000000000001</v>
      </c>
      <c r="T279" s="27"/>
      <c r="U279" s="32" t="s">
        <v>522</v>
      </c>
      <c r="V279" s="27">
        <v>1036.4390000000001</v>
      </c>
    </row>
    <row r="280" spans="1:22" x14ac:dyDescent="0.2">
      <c r="A280" s="23" t="s">
        <v>473</v>
      </c>
      <c r="C280" s="23">
        <v>90</v>
      </c>
      <c r="D280" s="23">
        <v>105</v>
      </c>
      <c r="E280" s="23">
        <v>184</v>
      </c>
      <c r="H280" s="26" t="s">
        <v>73</v>
      </c>
      <c r="I280" s="27">
        <v>172.23699999999999</v>
      </c>
      <c r="J280" s="28">
        <v>176.82500000000002</v>
      </c>
      <c r="K280" s="27">
        <v>4.4740000000000002</v>
      </c>
      <c r="L280" s="27">
        <v>12.254000000000001</v>
      </c>
      <c r="M280" s="27">
        <v>14.864000000000001</v>
      </c>
      <c r="N280" s="27">
        <v>16.75</v>
      </c>
      <c r="O280" s="27">
        <v>16.75</v>
      </c>
      <c r="P280" s="27">
        <v>16.724</v>
      </c>
      <c r="Q280" s="27">
        <v>10.732000000000001</v>
      </c>
      <c r="R280" s="27">
        <v>11.461</v>
      </c>
      <c r="S280" s="27">
        <v>1.8</v>
      </c>
      <c r="T280" s="27"/>
      <c r="U280" s="32" t="s">
        <v>523</v>
      </c>
      <c r="V280" s="27">
        <v>276.67</v>
      </c>
    </row>
    <row r="281" spans="1:22" x14ac:dyDescent="0.2">
      <c r="A281" s="23" t="s">
        <v>474</v>
      </c>
      <c r="B281" s="23">
        <v>101</v>
      </c>
      <c r="C281" s="23">
        <v>324</v>
      </c>
      <c r="D281" s="23">
        <v>371</v>
      </c>
      <c r="E281" s="23">
        <v>591</v>
      </c>
      <c r="H281" s="26" t="s">
        <v>74</v>
      </c>
      <c r="I281" s="27">
        <v>1232.855</v>
      </c>
      <c r="J281" s="27">
        <v>1229.759</v>
      </c>
      <c r="K281" s="27">
        <v>1242.4749999999999</v>
      </c>
      <c r="L281" s="27">
        <v>1195.8410000000001</v>
      </c>
      <c r="M281" s="27">
        <v>1154.6199999999999</v>
      </c>
      <c r="N281" s="27">
        <v>1153.278</v>
      </c>
      <c r="O281" s="27">
        <v>1141.4070000000002</v>
      </c>
      <c r="P281" s="27">
        <v>1139.376</v>
      </c>
      <c r="Q281" s="27">
        <v>1137.193</v>
      </c>
      <c r="R281" s="27">
        <v>1126.845</v>
      </c>
      <c r="S281" s="27">
        <v>1123.3320000000001</v>
      </c>
      <c r="T281" s="27"/>
      <c r="U281" s="32" t="s">
        <v>524</v>
      </c>
      <c r="V281" s="27">
        <v>3572.62</v>
      </c>
    </row>
    <row r="282" spans="1:22" x14ac:dyDescent="0.2">
      <c r="A282" s="23" t="s">
        <v>1418</v>
      </c>
      <c r="B282" s="23">
        <v>361</v>
      </c>
      <c r="H282" s="26" t="s">
        <v>75</v>
      </c>
      <c r="I282" s="27">
        <v>62.816000000000003</v>
      </c>
      <c r="J282" s="27">
        <v>54.774999999999999</v>
      </c>
      <c r="K282" s="27">
        <v>70.347000000000008</v>
      </c>
      <c r="L282" s="27">
        <v>70.84</v>
      </c>
      <c r="M282" s="27">
        <v>75.338000000000008</v>
      </c>
      <c r="N282" s="27">
        <v>75.138000000000005</v>
      </c>
      <c r="O282" s="27">
        <v>75.164000000000001</v>
      </c>
      <c r="P282" s="27">
        <v>75.617000000000004</v>
      </c>
      <c r="Q282" s="27">
        <v>77.031000000000006</v>
      </c>
      <c r="R282" s="27">
        <v>77.65100000000001</v>
      </c>
      <c r="S282" s="27">
        <v>81.040000000000006</v>
      </c>
      <c r="T282" s="27"/>
      <c r="U282" s="32" t="s">
        <v>525</v>
      </c>
      <c r="V282" s="27">
        <v>511.71200000000005</v>
      </c>
    </row>
    <row r="283" spans="1:22" x14ac:dyDescent="0.2">
      <c r="A283" s="23" t="s">
        <v>475</v>
      </c>
      <c r="B283" s="23">
        <v>1898</v>
      </c>
      <c r="C283" s="23">
        <v>1897</v>
      </c>
      <c r="D283" s="23">
        <v>2020</v>
      </c>
      <c r="E283" s="23">
        <v>2168</v>
      </c>
      <c r="H283" s="26" t="s">
        <v>76</v>
      </c>
      <c r="I283" s="27">
        <v>10.315</v>
      </c>
      <c r="J283" s="27">
        <v>10.559000000000001</v>
      </c>
      <c r="K283" s="27">
        <v>17.827000000000002</v>
      </c>
      <c r="L283" s="27">
        <v>23.086000000000002</v>
      </c>
      <c r="M283" s="27">
        <v>20.07</v>
      </c>
      <c r="N283" s="27">
        <v>18.836000000000002</v>
      </c>
      <c r="O283" s="27">
        <v>19.819000000000003</v>
      </c>
      <c r="P283" s="27">
        <v>20.532</v>
      </c>
      <c r="Q283" s="27">
        <v>19.801000000000002</v>
      </c>
      <c r="R283" s="27">
        <v>19.408000000000001</v>
      </c>
      <c r="S283" s="27">
        <v>19.608000000000001</v>
      </c>
      <c r="T283" s="27"/>
      <c r="U283" s="32" t="s">
        <v>526</v>
      </c>
      <c r="V283" s="27">
        <v>1296.7</v>
      </c>
    </row>
    <row r="284" spans="1:22" x14ac:dyDescent="0.2">
      <c r="A284" s="23" t="s">
        <v>476</v>
      </c>
      <c r="B284" s="23">
        <v>1472</v>
      </c>
      <c r="C284" s="23">
        <v>1605</v>
      </c>
      <c r="D284" s="23">
        <v>1705</v>
      </c>
      <c r="E284" s="23">
        <v>1738</v>
      </c>
      <c r="H284" s="26" t="s">
        <v>77</v>
      </c>
      <c r="I284" s="27">
        <v>338.58</v>
      </c>
      <c r="J284" s="27">
        <v>351.05500000000001</v>
      </c>
      <c r="K284" s="27">
        <v>362.67900000000003</v>
      </c>
      <c r="L284" s="27">
        <v>361.774</v>
      </c>
      <c r="M284" s="27">
        <v>351.37100000000004</v>
      </c>
      <c r="N284" s="27">
        <v>350.553</v>
      </c>
      <c r="O284" s="27">
        <v>340.947</v>
      </c>
      <c r="P284" s="27">
        <v>329.98700000000002</v>
      </c>
      <c r="Q284" s="27">
        <v>326.95800000000003</v>
      </c>
      <c r="R284" s="27">
        <v>327.90300000000002</v>
      </c>
      <c r="S284" s="27">
        <v>325.39499999999998</v>
      </c>
      <c r="T284" s="27"/>
      <c r="U284" s="32" t="s">
        <v>527</v>
      </c>
      <c r="V284" s="27">
        <v>251.06200000000001</v>
      </c>
    </row>
    <row r="285" spans="1:22" x14ac:dyDescent="0.2">
      <c r="A285" s="23" t="s">
        <v>477</v>
      </c>
      <c r="B285" s="23">
        <v>459</v>
      </c>
      <c r="C285" s="23">
        <v>465</v>
      </c>
      <c r="D285" s="23">
        <v>500</v>
      </c>
      <c r="E285" s="23">
        <v>556</v>
      </c>
      <c r="H285" s="26" t="s">
        <v>100</v>
      </c>
      <c r="I285" s="27">
        <v>42.08</v>
      </c>
      <c r="J285" s="27">
        <v>43.506</v>
      </c>
      <c r="K285" s="27">
        <v>40.905999999999999</v>
      </c>
      <c r="L285" s="27">
        <v>39.893000000000001</v>
      </c>
      <c r="M285" s="27">
        <v>36.893000000000001</v>
      </c>
      <c r="N285" s="27">
        <v>38.893000000000001</v>
      </c>
      <c r="O285" s="27">
        <v>37.893000000000001</v>
      </c>
      <c r="P285" s="27">
        <v>36.893000000000001</v>
      </c>
      <c r="Q285" s="27">
        <v>37.893000000000001</v>
      </c>
      <c r="R285" s="27">
        <v>12.853</v>
      </c>
      <c r="S285" s="27">
        <v>12.853</v>
      </c>
      <c r="T285" s="27"/>
      <c r="U285" s="32" t="s">
        <v>528</v>
      </c>
      <c r="V285" s="27">
        <v>223.411</v>
      </c>
    </row>
    <row r="286" spans="1:22" x14ac:dyDescent="0.2">
      <c r="A286" s="23" t="s">
        <v>478</v>
      </c>
      <c r="B286" s="23">
        <v>1835</v>
      </c>
      <c r="C286" s="23">
        <v>1851</v>
      </c>
      <c r="D286" s="23">
        <v>1819</v>
      </c>
      <c r="E286" s="23">
        <v>1827</v>
      </c>
      <c r="H286" s="26" t="s">
        <v>101</v>
      </c>
      <c r="I286" s="27">
        <v>101.879</v>
      </c>
      <c r="J286" s="27">
        <v>119.16300000000001</v>
      </c>
      <c r="K286" s="27">
        <v>102.345</v>
      </c>
      <c r="L286" s="27">
        <v>99.243000000000009</v>
      </c>
      <c r="M286" s="27">
        <v>95.893000000000001</v>
      </c>
      <c r="N286" s="27">
        <v>96.2</v>
      </c>
      <c r="O286" s="27">
        <v>94.24</v>
      </c>
      <c r="P286" s="27">
        <v>97.88</v>
      </c>
      <c r="Q286" s="27">
        <v>102.107</v>
      </c>
      <c r="R286" s="27">
        <v>103.64</v>
      </c>
      <c r="S286" s="27">
        <v>102.47499999999999</v>
      </c>
      <c r="T286" s="27"/>
      <c r="U286" s="32" t="s">
        <v>529</v>
      </c>
      <c r="V286" s="27">
        <v>1099.5930000000001</v>
      </c>
    </row>
    <row r="287" spans="1:22" x14ac:dyDescent="0.2">
      <c r="A287" s="23" t="s">
        <v>479</v>
      </c>
      <c r="B287" s="23">
        <v>106</v>
      </c>
      <c r="C287" s="23">
        <v>113</v>
      </c>
      <c r="D287" s="23">
        <v>124</v>
      </c>
      <c r="E287" s="23">
        <v>133</v>
      </c>
      <c r="H287" s="26" t="s">
        <v>102</v>
      </c>
      <c r="I287" s="27">
        <v>2.944</v>
      </c>
      <c r="J287" s="27">
        <v>0.94600000000000006</v>
      </c>
      <c r="K287" s="27">
        <v>2</v>
      </c>
      <c r="L287" s="27">
        <v>1</v>
      </c>
      <c r="M287" s="27">
        <v>1</v>
      </c>
      <c r="N287" s="27">
        <v>1</v>
      </c>
      <c r="O287" s="27">
        <v>1</v>
      </c>
      <c r="P287" s="27">
        <v>1</v>
      </c>
      <c r="Q287" s="27"/>
      <c r="R287" s="27"/>
      <c r="S287" s="27"/>
      <c r="T287" s="27"/>
      <c r="U287" s="32" t="s">
        <v>856</v>
      </c>
      <c r="V287" s="27">
        <v>2965.143</v>
      </c>
    </row>
    <row r="288" spans="1:22" x14ac:dyDescent="0.2">
      <c r="A288" s="23" t="s">
        <v>480</v>
      </c>
      <c r="B288" s="23">
        <v>1275</v>
      </c>
      <c r="C288" s="23">
        <v>1347</v>
      </c>
      <c r="D288" s="23">
        <v>1367</v>
      </c>
      <c r="E288" s="23">
        <v>1435</v>
      </c>
      <c r="H288" s="26" t="s">
        <v>259</v>
      </c>
      <c r="I288" s="27">
        <v>11</v>
      </c>
      <c r="J288" s="28">
        <v>1.4</v>
      </c>
      <c r="K288" s="27"/>
      <c r="L288" s="27"/>
      <c r="M288" s="27"/>
      <c r="N288" s="27"/>
      <c r="O288" s="27"/>
      <c r="P288" s="27"/>
      <c r="Q288" s="27"/>
      <c r="R288" s="27"/>
      <c r="S288" s="27"/>
      <c r="T288" s="27"/>
      <c r="U288" s="32" t="s">
        <v>857</v>
      </c>
      <c r="V288" s="27">
        <v>180.66800000000001</v>
      </c>
    </row>
    <row r="289" spans="1:22" x14ac:dyDescent="0.2">
      <c r="A289" s="23" t="s">
        <v>481</v>
      </c>
      <c r="B289" s="23">
        <v>4647</v>
      </c>
      <c r="C289" s="23">
        <v>4874</v>
      </c>
      <c r="D289" s="23">
        <v>5081</v>
      </c>
      <c r="E289" s="23">
        <v>5199</v>
      </c>
      <c r="H289" s="26" t="s">
        <v>260</v>
      </c>
      <c r="I289" s="27">
        <v>378.16200000000003</v>
      </c>
      <c r="J289" s="27">
        <v>377.762</v>
      </c>
      <c r="K289" s="27">
        <v>369.017</v>
      </c>
      <c r="L289" s="27">
        <v>355.34</v>
      </c>
      <c r="M289" s="27">
        <v>348.54</v>
      </c>
      <c r="N289" s="27">
        <v>344.54</v>
      </c>
      <c r="O289" s="27">
        <v>343.48599999999999</v>
      </c>
      <c r="P289" s="27">
        <v>338.68600000000004</v>
      </c>
      <c r="Q289" s="27">
        <v>333.47300000000001</v>
      </c>
      <c r="R289" s="27">
        <v>361.166</v>
      </c>
      <c r="S289" s="27">
        <v>358.166</v>
      </c>
      <c r="T289" s="27"/>
      <c r="U289" s="32" t="s">
        <v>858</v>
      </c>
      <c r="V289" s="27">
        <v>32.896999999999998</v>
      </c>
    </row>
    <row r="290" spans="1:22" x14ac:dyDescent="0.2">
      <c r="A290" s="23" t="s">
        <v>482</v>
      </c>
      <c r="B290" s="23">
        <v>958</v>
      </c>
      <c r="C290" s="23">
        <v>1051</v>
      </c>
      <c r="D290" s="23">
        <v>1138</v>
      </c>
      <c r="E290" s="23">
        <v>1214</v>
      </c>
      <c r="H290" s="26" t="s">
        <v>261</v>
      </c>
      <c r="I290" s="27">
        <v>19.899999999999999</v>
      </c>
      <c r="J290" s="27">
        <v>22.1</v>
      </c>
      <c r="K290" s="27">
        <v>18.760999999999999</v>
      </c>
      <c r="L290" s="27">
        <v>16.594000000000001</v>
      </c>
      <c r="M290" s="27">
        <v>20.981000000000002</v>
      </c>
      <c r="N290" s="27">
        <v>21.381</v>
      </c>
      <c r="O290" s="27">
        <v>20.581</v>
      </c>
      <c r="P290" s="27">
        <v>21.858000000000001</v>
      </c>
      <c r="Q290" s="27">
        <v>21.058</v>
      </c>
      <c r="R290" s="27">
        <v>21.391999999999999</v>
      </c>
      <c r="S290" s="27">
        <v>20.391999999999999</v>
      </c>
      <c r="T290" s="27"/>
      <c r="U290" s="32" t="s">
        <v>859</v>
      </c>
      <c r="V290" s="27">
        <v>825.29100000000005</v>
      </c>
    </row>
    <row r="291" spans="1:22" x14ac:dyDescent="0.2">
      <c r="A291" s="23" t="s">
        <v>483</v>
      </c>
      <c r="B291" s="23">
        <v>70</v>
      </c>
      <c r="C291" s="23">
        <v>117</v>
      </c>
      <c r="D291" s="23">
        <v>136</v>
      </c>
      <c r="E291" s="23">
        <v>162</v>
      </c>
      <c r="H291" s="26" t="s">
        <v>262</v>
      </c>
      <c r="I291" s="27"/>
      <c r="J291" s="27"/>
      <c r="K291" s="27"/>
      <c r="L291" s="27">
        <v>0.187</v>
      </c>
      <c r="M291" s="27"/>
      <c r="N291" s="27"/>
      <c r="O291" s="27"/>
      <c r="P291" s="27"/>
      <c r="Q291" s="27"/>
      <c r="R291" s="27"/>
      <c r="S291" s="27"/>
      <c r="T291" s="27"/>
      <c r="U291" s="32" t="s">
        <v>860</v>
      </c>
      <c r="V291" s="27">
        <v>75.957000000000008</v>
      </c>
    </row>
    <row r="292" spans="1:22" x14ac:dyDescent="0.2">
      <c r="A292" s="23" t="s">
        <v>484</v>
      </c>
      <c r="B292" s="23">
        <v>1880</v>
      </c>
      <c r="C292" s="23">
        <v>1956</v>
      </c>
      <c r="D292" s="23">
        <v>1989</v>
      </c>
      <c r="E292" s="23">
        <v>1986</v>
      </c>
      <c r="H292" s="26" t="s">
        <v>263</v>
      </c>
      <c r="I292" s="27">
        <v>94.141000000000005</v>
      </c>
      <c r="J292" s="27">
        <v>109.226</v>
      </c>
      <c r="K292" s="27">
        <v>131.523</v>
      </c>
      <c r="L292" s="27">
        <v>123.84200000000001</v>
      </c>
      <c r="M292" s="27">
        <v>121.56200000000001</v>
      </c>
      <c r="N292" s="27">
        <v>122.38900000000001</v>
      </c>
      <c r="O292" s="27">
        <v>125.896</v>
      </c>
      <c r="P292" s="27">
        <v>123.82300000000001</v>
      </c>
      <c r="Q292" s="27">
        <v>117.85</v>
      </c>
      <c r="R292" s="27">
        <v>114.131</v>
      </c>
      <c r="S292" s="27">
        <v>115.851</v>
      </c>
      <c r="T292" s="27"/>
      <c r="U292" s="32" t="s">
        <v>861</v>
      </c>
      <c r="V292" s="27">
        <v>215.43700000000001</v>
      </c>
    </row>
    <row r="293" spans="1:22" x14ac:dyDescent="0.2">
      <c r="A293" s="23" t="s">
        <v>485</v>
      </c>
      <c r="B293" s="23">
        <v>177</v>
      </c>
      <c r="C293" s="23">
        <v>179</v>
      </c>
      <c r="D293" s="23">
        <v>195</v>
      </c>
      <c r="E293" s="23">
        <v>209</v>
      </c>
      <c r="H293" s="26" t="s">
        <v>264</v>
      </c>
      <c r="I293" s="27">
        <v>533.61099999999999</v>
      </c>
      <c r="J293" s="27">
        <v>589.59400000000005</v>
      </c>
      <c r="K293" s="27">
        <v>615.87900000000002</v>
      </c>
      <c r="L293" s="27">
        <v>612.69900000000007</v>
      </c>
      <c r="M293" s="27">
        <v>622.72900000000004</v>
      </c>
      <c r="N293" s="27">
        <v>610.17700000000002</v>
      </c>
      <c r="O293" s="27">
        <v>593.85199999999998</v>
      </c>
      <c r="P293" s="27">
        <v>599.51400000000001</v>
      </c>
      <c r="Q293" s="27">
        <v>593.66600000000005</v>
      </c>
      <c r="R293" s="27">
        <v>590.55799999999999</v>
      </c>
      <c r="S293" s="27">
        <v>594.16899999999998</v>
      </c>
      <c r="T293" s="27"/>
      <c r="U293" s="32" t="s">
        <v>862</v>
      </c>
      <c r="V293" s="27">
        <v>76.688000000000002</v>
      </c>
    </row>
    <row r="294" spans="1:22" x14ac:dyDescent="0.2">
      <c r="A294" s="23" t="s">
        <v>486</v>
      </c>
      <c r="B294" s="23">
        <v>2031</v>
      </c>
      <c r="C294" s="23">
        <v>2068</v>
      </c>
      <c r="D294" s="23">
        <v>2122</v>
      </c>
      <c r="E294" s="23">
        <v>2228</v>
      </c>
      <c r="H294" s="26" t="s">
        <v>265</v>
      </c>
      <c r="I294" s="27">
        <v>1226.0170000000001</v>
      </c>
      <c r="J294" s="27">
        <v>1265.6310000000001</v>
      </c>
      <c r="K294" s="27">
        <v>1348.9110000000001</v>
      </c>
      <c r="L294" s="27">
        <v>1347.9090000000001</v>
      </c>
      <c r="M294" s="27">
        <v>1322.5330000000001</v>
      </c>
      <c r="N294" s="27">
        <v>1297.5940000000001</v>
      </c>
      <c r="O294" s="27">
        <v>1284.954</v>
      </c>
      <c r="P294" s="27">
        <v>1263.3330000000001</v>
      </c>
      <c r="Q294" s="27">
        <v>1255.0550000000001</v>
      </c>
      <c r="R294" s="27">
        <v>1236.5810000000001</v>
      </c>
      <c r="S294" s="27">
        <v>1232.6570000000002</v>
      </c>
      <c r="T294" s="27"/>
      <c r="U294" s="32" t="s">
        <v>863</v>
      </c>
      <c r="V294" s="27">
        <v>8.64</v>
      </c>
    </row>
    <row r="295" spans="1:22" x14ac:dyDescent="0.2">
      <c r="A295" s="23" t="s">
        <v>487</v>
      </c>
      <c r="B295" s="23">
        <v>80</v>
      </c>
      <c r="C295" s="23">
        <v>85</v>
      </c>
      <c r="D295" s="23">
        <v>101</v>
      </c>
      <c r="E295" s="23">
        <v>107</v>
      </c>
      <c r="H295" s="26" t="s">
        <v>266</v>
      </c>
      <c r="I295" s="27">
        <v>177.76400000000001</v>
      </c>
      <c r="J295" s="27">
        <v>161.87</v>
      </c>
      <c r="K295" s="27">
        <v>166.33</v>
      </c>
      <c r="L295" s="27">
        <v>186.422</v>
      </c>
      <c r="M295" s="27">
        <v>185.727</v>
      </c>
      <c r="N295" s="27">
        <v>175.59800000000001</v>
      </c>
      <c r="O295" s="27">
        <v>177.06800000000001</v>
      </c>
      <c r="P295" s="27">
        <v>174.98699999999999</v>
      </c>
      <c r="Q295" s="27">
        <v>172.89400000000001</v>
      </c>
      <c r="R295" s="27">
        <v>168.34</v>
      </c>
      <c r="S295" s="27">
        <v>163.60499999999999</v>
      </c>
      <c r="T295" s="27"/>
      <c r="U295" s="32" t="s">
        <v>865</v>
      </c>
      <c r="V295" s="27">
        <v>629.56299999999999</v>
      </c>
    </row>
    <row r="296" spans="1:22" x14ac:dyDescent="0.2">
      <c r="A296" s="23" t="s">
        <v>488</v>
      </c>
      <c r="B296" s="23">
        <v>3266</v>
      </c>
      <c r="C296" s="23">
        <v>3458</v>
      </c>
      <c r="D296" s="23">
        <v>3578</v>
      </c>
      <c r="E296" s="23">
        <v>3628</v>
      </c>
      <c r="H296" s="26" t="s">
        <v>267</v>
      </c>
      <c r="I296" s="27">
        <v>111.355</v>
      </c>
      <c r="J296" s="27">
        <v>113.20100000000001</v>
      </c>
      <c r="K296" s="27">
        <v>132.16200000000001</v>
      </c>
      <c r="L296" s="27">
        <v>138.63999999999999</v>
      </c>
      <c r="M296" s="27">
        <v>131.905</v>
      </c>
      <c r="N296" s="27">
        <v>131.71700000000001</v>
      </c>
      <c r="O296" s="27">
        <v>123.64200000000001</v>
      </c>
      <c r="P296" s="27">
        <v>120.45800000000001</v>
      </c>
      <c r="Q296" s="27">
        <v>118.08499999999999</v>
      </c>
      <c r="R296" s="27">
        <v>116.26300000000001</v>
      </c>
      <c r="S296" s="27">
        <v>119.911</v>
      </c>
      <c r="T296" s="27"/>
      <c r="U296" s="32" t="s">
        <v>866</v>
      </c>
      <c r="V296" s="27">
        <v>20.3</v>
      </c>
    </row>
    <row r="297" spans="1:22" x14ac:dyDescent="0.2">
      <c r="A297" s="23" t="s">
        <v>489</v>
      </c>
      <c r="B297" s="23">
        <v>1974</v>
      </c>
      <c r="C297" s="23">
        <v>2105</v>
      </c>
      <c r="D297" s="23">
        <v>2213</v>
      </c>
      <c r="E297" s="23">
        <v>2309</v>
      </c>
      <c r="H297" s="26" t="s">
        <v>268</v>
      </c>
      <c r="I297" s="27">
        <v>116.878</v>
      </c>
      <c r="J297" s="27">
        <v>65.790000000000006</v>
      </c>
      <c r="K297" s="27">
        <v>4.867</v>
      </c>
      <c r="L297" s="27"/>
      <c r="M297" s="27"/>
      <c r="N297" s="27"/>
      <c r="O297" s="27"/>
      <c r="P297" s="27"/>
      <c r="Q297" s="27"/>
      <c r="R297" s="27">
        <v>3.88</v>
      </c>
      <c r="S297" s="27">
        <v>2.88</v>
      </c>
      <c r="T297" s="27"/>
      <c r="U297" s="32" t="s">
        <v>41</v>
      </c>
      <c r="V297" s="27">
        <v>1.48</v>
      </c>
    </row>
    <row r="298" spans="1:22" x14ac:dyDescent="0.2">
      <c r="A298" s="23" t="s">
        <v>490</v>
      </c>
      <c r="B298" s="23">
        <v>983</v>
      </c>
      <c r="C298" s="23">
        <v>1022</v>
      </c>
      <c r="D298" s="23">
        <v>1073</v>
      </c>
      <c r="E298" s="23">
        <v>1140</v>
      </c>
      <c r="H298" s="26" t="s">
        <v>269</v>
      </c>
      <c r="I298" s="27">
        <v>3357.49</v>
      </c>
      <c r="J298" s="27">
        <v>3445.4929999999999</v>
      </c>
      <c r="K298" s="27">
        <v>3456.28</v>
      </c>
      <c r="L298" s="27">
        <v>3473.8880000000004</v>
      </c>
      <c r="M298" s="27">
        <v>3484.0440000000003</v>
      </c>
      <c r="N298" s="27">
        <v>3452.69</v>
      </c>
      <c r="O298" s="27">
        <v>3413.0770000000002</v>
      </c>
      <c r="P298" s="27">
        <v>3366.3340000000003</v>
      </c>
      <c r="Q298" s="27">
        <v>3327.93</v>
      </c>
      <c r="R298" s="27">
        <v>3306.5750000000003</v>
      </c>
      <c r="S298" s="27">
        <v>3361.252</v>
      </c>
      <c r="T298" s="27"/>
      <c r="U298" s="32" t="s">
        <v>42</v>
      </c>
      <c r="V298" s="27">
        <v>208.18200000000002</v>
      </c>
    </row>
    <row r="299" spans="1:22" x14ac:dyDescent="0.2">
      <c r="A299" s="23" t="s">
        <v>491</v>
      </c>
      <c r="B299" s="23">
        <v>134</v>
      </c>
      <c r="C299" s="23">
        <v>142</v>
      </c>
      <c r="D299" s="23">
        <v>152</v>
      </c>
      <c r="E299" s="23">
        <v>169</v>
      </c>
      <c r="H299" s="26" t="s">
        <v>513</v>
      </c>
      <c r="I299" s="27">
        <v>183.512</v>
      </c>
      <c r="J299" s="27">
        <v>210.26400000000001</v>
      </c>
      <c r="K299" s="27">
        <v>204.04400000000001</v>
      </c>
      <c r="L299" s="27">
        <v>213.52200000000002</v>
      </c>
      <c r="M299" s="27">
        <v>211.81800000000001</v>
      </c>
      <c r="N299" s="27">
        <v>211.11800000000002</v>
      </c>
      <c r="O299" s="27">
        <v>210.81800000000001</v>
      </c>
      <c r="P299" s="27">
        <v>208.10300000000001</v>
      </c>
      <c r="Q299" s="27">
        <v>205.42400000000001</v>
      </c>
      <c r="R299" s="27">
        <v>205.34900000000002</v>
      </c>
      <c r="S299" s="27">
        <v>201.995</v>
      </c>
      <c r="T299" s="27"/>
      <c r="U299" s="32" t="s">
        <v>43</v>
      </c>
      <c r="V299" s="27">
        <v>848.32300000000009</v>
      </c>
    </row>
    <row r="300" spans="1:22" x14ac:dyDescent="0.2">
      <c r="A300" s="23" t="s">
        <v>667</v>
      </c>
      <c r="B300" s="23">
        <v>645</v>
      </c>
      <c r="C300" s="23">
        <v>653</v>
      </c>
      <c r="D300" s="23">
        <v>691</v>
      </c>
      <c r="E300" s="23">
        <v>737</v>
      </c>
      <c r="H300" s="26" t="s">
        <v>514</v>
      </c>
      <c r="I300" s="27">
        <v>52.551000000000002</v>
      </c>
      <c r="J300" s="27">
        <v>57.368000000000002</v>
      </c>
      <c r="K300" s="27">
        <v>51.764000000000003</v>
      </c>
      <c r="L300" s="27">
        <v>63.465000000000003</v>
      </c>
      <c r="M300" s="27">
        <v>60.691000000000003</v>
      </c>
      <c r="N300" s="27">
        <v>57.211000000000006</v>
      </c>
      <c r="O300" s="27">
        <v>54.702000000000005</v>
      </c>
      <c r="P300" s="27">
        <v>55.129000000000005</v>
      </c>
      <c r="Q300" s="27">
        <v>51.142000000000003</v>
      </c>
      <c r="R300" s="27">
        <v>52.688000000000002</v>
      </c>
      <c r="S300" s="27">
        <v>53.734000000000002</v>
      </c>
      <c r="T300" s="27"/>
      <c r="U300" s="32" t="s">
        <v>44</v>
      </c>
      <c r="V300" s="27">
        <v>1671.2060000000001</v>
      </c>
    </row>
    <row r="301" spans="1:22" x14ac:dyDescent="0.2">
      <c r="A301" s="23" t="s">
        <v>668</v>
      </c>
      <c r="B301" s="23">
        <v>104</v>
      </c>
      <c r="C301" s="23">
        <v>103</v>
      </c>
      <c r="D301" s="23">
        <v>132</v>
      </c>
      <c r="E301" s="23">
        <v>139</v>
      </c>
      <c r="H301" s="26" t="s">
        <v>515</v>
      </c>
      <c r="I301" s="27">
        <v>805.11</v>
      </c>
      <c r="J301" s="27">
        <v>813.70300000000009</v>
      </c>
      <c r="K301" s="27">
        <v>822.27499999999998</v>
      </c>
      <c r="L301" s="27">
        <v>818.25600000000009</v>
      </c>
      <c r="M301" s="27">
        <v>798.64700000000005</v>
      </c>
      <c r="N301" s="27">
        <v>790.31299999999999</v>
      </c>
      <c r="O301" s="27">
        <v>781.63200000000006</v>
      </c>
      <c r="P301" s="27">
        <v>778.02</v>
      </c>
      <c r="Q301" s="27">
        <v>795.19100000000003</v>
      </c>
      <c r="R301" s="27">
        <v>801.21100000000001</v>
      </c>
      <c r="S301" s="27">
        <v>811.93900000000008</v>
      </c>
      <c r="T301" s="27"/>
      <c r="U301" s="32" t="s">
        <v>855</v>
      </c>
      <c r="V301" s="27">
        <v>1</v>
      </c>
    </row>
    <row r="302" spans="1:22" x14ac:dyDescent="0.2">
      <c r="A302" s="23" t="s">
        <v>669</v>
      </c>
      <c r="C302" s="23">
        <v>252.79900000000001</v>
      </c>
      <c r="D302" s="23">
        <v>281.37799999999999</v>
      </c>
      <c r="E302" s="23">
        <v>336.06600000000003</v>
      </c>
      <c r="H302" s="26" t="s">
        <v>516</v>
      </c>
      <c r="I302" s="27">
        <v>2477.402</v>
      </c>
      <c r="J302" s="27">
        <v>2499.328</v>
      </c>
      <c r="K302" s="27">
        <v>2589.087</v>
      </c>
      <c r="L302" s="27">
        <v>2636.1820000000002</v>
      </c>
      <c r="M302" s="27">
        <v>2591.451</v>
      </c>
      <c r="N302" s="27">
        <v>2557.212</v>
      </c>
      <c r="O302" s="27">
        <v>2542.9320000000002</v>
      </c>
      <c r="P302" s="27">
        <v>2528.2040000000002</v>
      </c>
      <c r="Q302" s="27">
        <v>2538.817</v>
      </c>
      <c r="R302" s="27">
        <v>2541.9250000000002</v>
      </c>
      <c r="S302" s="27">
        <v>2543.4639999999999</v>
      </c>
      <c r="T302" s="27"/>
      <c r="U302" s="32" t="s">
        <v>45</v>
      </c>
      <c r="V302" s="27">
        <v>384.41</v>
      </c>
    </row>
    <row r="303" spans="1:22" x14ac:dyDescent="0.2">
      <c r="A303" s="23" t="s">
        <v>670</v>
      </c>
      <c r="C303" s="23">
        <v>97.194000000000003</v>
      </c>
      <c r="D303" s="23">
        <v>97.466999999999999</v>
      </c>
      <c r="E303" s="23">
        <v>104.54600000000001</v>
      </c>
      <c r="H303" s="26" t="s">
        <v>517</v>
      </c>
      <c r="I303" s="27">
        <v>5761.4769999999999</v>
      </c>
      <c r="J303" s="27">
        <v>5488.9410000000007</v>
      </c>
      <c r="K303" s="27">
        <v>5899.1559999999999</v>
      </c>
      <c r="L303" s="27">
        <v>5909.4790000000003</v>
      </c>
      <c r="M303" s="27">
        <v>5912.1240000000007</v>
      </c>
      <c r="N303" s="27">
        <v>5799.241</v>
      </c>
      <c r="O303" s="27">
        <v>5714.6220000000003</v>
      </c>
      <c r="P303" s="27">
        <v>5645.6670000000004</v>
      </c>
      <c r="Q303" s="27">
        <v>5575.2660000000005</v>
      </c>
      <c r="R303" s="27">
        <v>5558.174</v>
      </c>
      <c r="S303" s="27">
        <v>5537.6410000000005</v>
      </c>
      <c r="T303" s="27"/>
      <c r="U303" s="32" t="s">
        <v>46</v>
      </c>
      <c r="V303" s="27">
        <v>143.43700000000001</v>
      </c>
    </row>
    <row r="304" spans="1:22" x14ac:dyDescent="0.2">
      <c r="A304" s="23" t="s">
        <v>671</v>
      </c>
      <c r="C304" s="23">
        <v>89.084999999999994</v>
      </c>
      <c r="D304" s="23">
        <v>103.54</v>
      </c>
      <c r="E304" s="23">
        <v>176.45400000000001</v>
      </c>
      <c r="H304" s="26" t="s">
        <v>518</v>
      </c>
      <c r="I304" s="27">
        <v>1236.847</v>
      </c>
      <c r="J304" s="27">
        <v>1491.7950000000001</v>
      </c>
      <c r="K304" s="27">
        <v>1837.4060000000002</v>
      </c>
      <c r="L304" s="27">
        <v>1824.4670000000001</v>
      </c>
      <c r="M304" s="27">
        <v>1804.4540000000002</v>
      </c>
      <c r="N304" s="27">
        <v>1791.789</v>
      </c>
      <c r="O304" s="27">
        <v>1766.0260000000001</v>
      </c>
      <c r="P304" s="27">
        <v>1737.9260000000002</v>
      </c>
      <c r="Q304" s="27">
        <v>1725.7930000000001</v>
      </c>
      <c r="R304" s="27">
        <v>1713.7560000000001</v>
      </c>
      <c r="S304" s="27">
        <v>1692.7130000000002</v>
      </c>
      <c r="T304" s="27"/>
      <c r="U304" s="32" t="s">
        <v>48</v>
      </c>
      <c r="V304" s="27">
        <v>4891.0880000000006</v>
      </c>
    </row>
    <row r="305" spans="1:22" x14ac:dyDescent="0.2">
      <c r="A305" s="23" t="s">
        <v>1459</v>
      </c>
      <c r="B305" s="23">
        <v>90.797000000000011</v>
      </c>
      <c r="C305" s="23">
        <v>274.62299999999999</v>
      </c>
      <c r="D305" s="23">
        <v>313.39800000000002</v>
      </c>
      <c r="E305" s="23">
        <v>430.83300000000003</v>
      </c>
      <c r="H305" s="26" t="s">
        <v>519</v>
      </c>
      <c r="I305" s="27">
        <v>158.22999999999999</v>
      </c>
      <c r="J305" s="27">
        <v>271.42099999999999</v>
      </c>
      <c r="K305" s="27">
        <v>322.52499999999998</v>
      </c>
      <c r="L305" s="27">
        <v>327.43400000000003</v>
      </c>
      <c r="M305" s="27">
        <v>331.166</v>
      </c>
      <c r="N305" s="27">
        <v>326.428</v>
      </c>
      <c r="O305" s="27">
        <v>294.04000000000002</v>
      </c>
      <c r="P305" s="27">
        <v>301.65600000000001</v>
      </c>
      <c r="Q305" s="27">
        <v>303.09200000000004</v>
      </c>
      <c r="R305" s="27">
        <v>302.89699999999999</v>
      </c>
      <c r="S305" s="27">
        <v>329.29500000000002</v>
      </c>
      <c r="T305" s="27"/>
      <c r="U305" s="32" t="s">
        <v>49</v>
      </c>
      <c r="V305" s="27">
        <v>354.07</v>
      </c>
    </row>
    <row r="306" spans="1:22" x14ac:dyDescent="0.2">
      <c r="A306" s="23" t="s">
        <v>1424</v>
      </c>
      <c r="B306" s="23">
        <v>345.67400000000004</v>
      </c>
      <c r="H306" s="26" t="s">
        <v>520</v>
      </c>
      <c r="I306" s="27">
        <v>1384.482</v>
      </c>
      <c r="J306" s="28">
        <v>912.64600000000007</v>
      </c>
      <c r="K306" s="27">
        <v>333.36099999999999</v>
      </c>
      <c r="L306" s="27">
        <v>156.494</v>
      </c>
      <c r="M306" s="27">
        <v>1</v>
      </c>
      <c r="N306" s="27">
        <v>2</v>
      </c>
      <c r="O306" s="27">
        <v>3.6</v>
      </c>
      <c r="P306" s="27">
        <v>42.053000000000004</v>
      </c>
      <c r="Q306" s="27">
        <v>37.053000000000004</v>
      </c>
      <c r="R306" s="27">
        <v>10.6</v>
      </c>
      <c r="S306" s="27">
        <v>11</v>
      </c>
      <c r="T306" s="27"/>
      <c r="U306" s="32" t="s">
        <v>302</v>
      </c>
      <c r="V306" s="27">
        <v>87.375</v>
      </c>
    </row>
    <row r="307" spans="1:22" x14ac:dyDescent="0.2">
      <c r="A307" s="23" t="s">
        <v>740</v>
      </c>
      <c r="B307" s="23">
        <v>1775.3040000000001</v>
      </c>
      <c r="C307" s="23">
        <v>1773.19</v>
      </c>
      <c r="D307" s="23">
        <v>1882.6120000000001</v>
      </c>
      <c r="E307" s="23">
        <v>2025.2030000000002</v>
      </c>
      <c r="H307" s="26" t="s">
        <v>521</v>
      </c>
      <c r="I307" s="27">
        <v>15385.5</v>
      </c>
      <c r="J307" s="27">
        <v>15246.289000000001</v>
      </c>
      <c r="K307" s="27">
        <v>15318.088</v>
      </c>
      <c r="L307" s="27">
        <v>15335.234</v>
      </c>
      <c r="M307" s="27">
        <v>15177.469000000001</v>
      </c>
      <c r="N307" s="27">
        <v>15033.804</v>
      </c>
      <c r="O307" s="27">
        <v>14908.543000000001</v>
      </c>
      <c r="P307" s="27">
        <v>14841.063</v>
      </c>
      <c r="Q307" s="27">
        <v>14917.365</v>
      </c>
      <c r="R307" s="27">
        <v>14868.598</v>
      </c>
      <c r="S307" s="27">
        <v>14784.022000000001</v>
      </c>
      <c r="T307" s="27"/>
      <c r="U307" s="32" t="s">
        <v>277</v>
      </c>
      <c r="V307" s="27">
        <v>678.428</v>
      </c>
    </row>
    <row r="308" spans="1:22" x14ac:dyDescent="0.2">
      <c r="A308" s="23" t="s">
        <v>389</v>
      </c>
      <c r="B308" s="23">
        <v>1253.1590000000001</v>
      </c>
      <c r="C308" s="23">
        <v>1362.0450000000001</v>
      </c>
      <c r="D308" s="23">
        <v>1431.6410000000001</v>
      </c>
      <c r="E308" s="23">
        <v>1466.163</v>
      </c>
      <c r="H308" s="26" t="s">
        <v>522</v>
      </c>
      <c r="I308" s="27">
        <v>810.88499999999999</v>
      </c>
      <c r="J308" s="27">
        <v>927.553</v>
      </c>
      <c r="K308" s="27">
        <v>954.03700000000003</v>
      </c>
      <c r="L308" s="27">
        <v>1002.2230000000001</v>
      </c>
      <c r="M308" s="27">
        <v>1014.149</v>
      </c>
      <c r="N308" s="27">
        <v>1011.3130000000001</v>
      </c>
      <c r="O308" s="27">
        <v>992.84300000000007</v>
      </c>
      <c r="P308" s="27">
        <v>1001.3710000000001</v>
      </c>
      <c r="Q308" s="27">
        <v>997.24200000000008</v>
      </c>
      <c r="R308" s="27">
        <v>993.13600000000008</v>
      </c>
      <c r="S308" s="27">
        <v>1009.4830000000001</v>
      </c>
      <c r="T308" s="27"/>
      <c r="U308" s="32" t="s">
        <v>278</v>
      </c>
      <c r="V308" s="27">
        <v>328.07100000000003</v>
      </c>
    </row>
    <row r="309" spans="1:22" x14ac:dyDescent="0.2">
      <c r="A309" s="23" t="s">
        <v>1052</v>
      </c>
      <c r="B309" s="23">
        <v>387.53300000000002</v>
      </c>
      <c r="C309" s="23">
        <v>384.22800000000001</v>
      </c>
      <c r="D309" s="23">
        <v>419.90700000000004</v>
      </c>
      <c r="E309" s="23">
        <v>458.411</v>
      </c>
      <c r="H309" s="26" t="s">
        <v>523</v>
      </c>
      <c r="I309" s="27">
        <v>162.476</v>
      </c>
      <c r="J309" s="27">
        <v>226.46600000000001</v>
      </c>
      <c r="K309" s="27">
        <v>258.85900000000004</v>
      </c>
      <c r="L309" s="27">
        <v>300.45800000000003</v>
      </c>
      <c r="M309" s="27">
        <v>306.18</v>
      </c>
      <c r="N309" s="27">
        <v>306.77300000000002</v>
      </c>
      <c r="O309" s="27">
        <v>295.66500000000002</v>
      </c>
      <c r="P309" s="27">
        <v>291.303</v>
      </c>
      <c r="Q309" s="27">
        <v>296.404</v>
      </c>
      <c r="R309" s="27">
        <v>293.697</v>
      </c>
      <c r="S309" s="27">
        <v>281.77</v>
      </c>
      <c r="T309" s="27"/>
      <c r="U309" s="32" t="s">
        <v>279</v>
      </c>
      <c r="V309" s="27">
        <v>3657.83</v>
      </c>
    </row>
    <row r="310" spans="1:22" x14ac:dyDescent="0.2">
      <c r="A310" s="23" t="s">
        <v>741</v>
      </c>
      <c r="B310" s="23">
        <v>1562.701</v>
      </c>
      <c r="C310" s="23">
        <v>1580.9949999999999</v>
      </c>
      <c r="D310" s="23">
        <v>1552.327</v>
      </c>
      <c r="E310" s="23">
        <v>1557.6490000000001</v>
      </c>
      <c r="H310" s="26" t="s">
        <v>524</v>
      </c>
      <c r="I310" s="27">
        <v>3723.7510000000002</v>
      </c>
      <c r="J310" s="27">
        <v>3832.6880000000001</v>
      </c>
      <c r="K310" s="27">
        <v>3955.3320000000003</v>
      </c>
      <c r="L310" s="27">
        <v>3836.0060000000003</v>
      </c>
      <c r="M310" s="27">
        <v>3730.498</v>
      </c>
      <c r="N310" s="27">
        <v>3632.2940000000003</v>
      </c>
      <c r="O310" s="27">
        <v>3604.64</v>
      </c>
      <c r="P310" s="27">
        <v>3620.5370000000003</v>
      </c>
      <c r="Q310" s="27">
        <v>3600.4470000000001</v>
      </c>
      <c r="R310" s="27">
        <v>3582.9450000000002</v>
      </c>
      <c r="S310" s="27">
        <v>3574.047</v>
      </c>
      <c r="T310" s="27"/>
      <c r="U310" s="32" t="s">
        <v>282</v>
      </c>
      <c r="V310" s="27">
        <v>85.932000000000002</v>
      </c>
    </row>
    <row r="311" spans="1:22" x14ac:dyDescent="0.2">
      <c r="A311" s="23" t="s">
        <v>1059</v>
      </c>
      <c r="B311" s="23">
        <v>99.984000000000009</v>
      </c>
      <c r="C311" s="23">
        <v>106.94300000000001</v>
      </c>
      <c r="D311" s="23">
        <v>119.66</v>
      </c>
      <c r="E311" s="23">
        <v>127.613</v>
      </c>
      <c r="H311" s="26" t="s">
        <v>525</v>
      </c>
      <c r="I311" s="27">
        <v>495.68100000000004</v>
      </c>
      <c r="J311" s="27">
        <v>512.08199999999999</v>
      </c>
      <c r="K311" s="27">
        <v>535.96800000000007</v>
      </c>
      <c r="L311" s="27">
        <v>539.30100000000004</v>
      </c>
      <c r="M311" s="27">
        <v>531.78200000000004</v>
      </c>
      <c r="N311" s="27">
        <v>533.83199999999999</v>
      </c>
      <c r="O311" s="27">
        <v>537.89400000000001</v>
      </c>
      <c r="P311" s="27">
        <v>537.63700000000006</v>
      </c>
      <c r="Q311" s="27">
        <v>543.79600000000005</v>
      </c>
      <c r="R311" s="27">
        <v>502.68600000000004</v>
      </c>
      <c r="S311" s="27">
        <v>504.57800000000003</v>
      </c>
      <c r="T311" s="27"/>
      <c r="U311" s="32" t="s">
        <v>283</v>
      </c>
      <c r="V311" s="27">
        <v>909.76700000000005</v>
      </c>
    </row>
    <row r="312" spans="1:22" x14ac:dyDescent="0.2">
      <c r="A312" s="23" t="s">
        <v>777</v>
      </c>
      <c r="B312" s="23">
        <v>1062.6780000000001</v>
      </c>
      <c r="C312" s="23">
        <v>1112.604</v>
      </c>
      <c r="D312" s="23">
        <v>1123.3869999999999</v>
      </c>
      <c r="E312" s="23">
        <v>1180.203</v>
      </c>
      <c r="H312" s="26" t="s">
        <v>526</v>
      </c>
      <c r="I312" s="27">
        <v>1295.394</v>
      </c>
      <c r="J312" s="27">
        <v>1346.528</v>
      </c>
      <c r="K312" s="27">
        <v>1389.4649999999999</v>
      </c>
      <c r="L312" s="27">
        <v>1373.876</v>
      </c>
      <c r="M312" s="27">
        <v>1365.1980000000001</v>
      </c>
      <c r="N312" s="27">
        <v>1339.0510000000002</v>
      </c>
      <c r="O312" s="27">
        <v>1311.1110000000001</v>
      </c>
      <c r="P312" s="27">
        <v>1304.223</v>
      </c>
      <c r="Q312" s="27">
        <v>1298.5040000000001</v>
      </c>
      <c r="R312" s="27">
        <v>1282.6510000000001</v>
      </c>
      <c r="S312" s="27">
        <v>1301.559</v>
      </c>
      <c r="T312" s="27"/>
      <c r="U312" s="32" t="s">
        <v>284</v>
      </c>
      <c r="V312" s="27">
        <v>1765.0620000000001</v>
      </c>
    </row>
    <row r="313" spans="1:22" x14ac:dyDescent="0.2">
      <c r="A313" s="23" t="s">
        <v>782</v>
      </c>
      <c r="B313" s="23">
        <v>4047.806</v>
      </c>
      <c r="C313" s="23">
        <v>4254.4059999999999</v>
      </c>
      <c r="D313" s="23">
        <v>4417.8150000000005</v>
      </c>
      <c r="E313" s="23">
        <v>4522.1689999999999</v>
      </c>
      <c r="H313" s="26" t="s">
        <v>527</v>
      </c>
      <c r="I313" s="27">
        <v>266.21100000000001</v>
      </c>
      <c r="J313" s="27">
        <v>256.76800000000003</v>
      </c>
      <c r="K313" s="27">
        <v>266.39600000000002</v>
      </c>
      <c r="L313" s="27">
        <v>254.79</v>
      </c>
      <c r="M313" s="27">
        <v>252.96100000000001</v>
      </c>
      <c r="N313" s="27">
        <v>247.20700000000002</v>
      </c>
      <c r="O313" s="27">
        <v>246.84</v>
      </c>
      <c r="P313" s="27">
        <v>240.81400000000002</v>
      </c>
      <c r="Q313" s="27">
        <v>243.96600000000001</v>
      </c>
      <c r="R313" s="27">
        <v>248.05</v>
      </c>
      <c r="S313" s="27">
        <v>247.655</v>
      </c>
      <c r="T313" s="27"/>
      <c r="U313" s="32" t="s">
        <v>1167</v>
      </c>
      <c r="V313" s="27">
        <v>1</v>
      </c>
    </row>
    <row r="314" spans="1:22" x14ac:dyDescent="0.2">
      <c r="A314" s="23" t="s">
        <v>787</v>
      </c>
      <c r="B314" s="23">
        <v>806.08400000000006</v>
      </c>
      <c r="C314" s="23">
        <v>883.58699999999999</v>
      </c>
      <c r="D314" s="23">
        <v>947.86</v>
      </c>
      <c r="E314" s="23">
        <v>1007.484</v>
      </c>
      <c r="H314" s="26" t="s">
        <v>528</v>
      </c>
      <c r="I314" s="27">
        <v>140.964</v>
      </c>
      <c r="J314" s="27">
        <v>185.73</v>
      </c>
      <c r="K314" s="27">
        <v>206.47800000000001</v>
      </c>
      <c r="L314" s="27">
        <v>220.18900000000002</v>
      </c>
      <c r="M314" s="27">
        <v>220.42600000000002</v>
      </c>
      <c r="N314" s="27">
        <v>225.11200000000002</v>
      </c>
      <c r="O314" s="27">
        <v>225.119</v>
      </c>
      <c r="P314" s="27">
        <v>227.12800000000001</v>
      </c>
      <c r="Q314" s="27">
        <v>227.39500000000001</v>
      </c>
      <c r="R314" s="27">
        <v>224.86600000000001</v>
      </c>
      <c r="S314" s="27">
        <v>220.59400000000002</v>
      </c>
      <c r="T314" s="27"/>
      <c r="U314" s="32" t="s">
        <v>285</v>
      </c>
      <c r="V314" s="27">
        <v>424.24800000000005</v>
      </c>
    </row>
    <row r="315" spans="1:22" x14ac:dyDescent="0.2">
      <c r="A315" s="23" t="s">
        <v>792</v>
      </c>
      <c r="B315" s="23">
        <v>66.915999999999997</v>
      </c>
      <c r="C315" s="23">
        <v>113.995</v>
      </c>
      <c r="D315" s="23">
        <v>133.34900000000002</v>
      </c>
      <c r="E315" s="23">
        <v>154.881</v>
      </c>
      <c r="H315" s="26" t="s">
        <v>529</v>
      </c>
      <c r="I315" s="27">
        <v>50.362000000000002</v>
      </c>
      <c r="J315" s="28">
        <v>14.534000000000001</v>
      </c>
      <c r="K315" s="27">
        <v>12.004000000000001</v>
      </c>
      <c r="L315" s="27"/>
      <c r="M315" s="27"/>
      <c r="N315" s="27"/>
      <c r="O315" s="27"/>
      <c r="P315" s="27">
        <v>6.5</v>
      </c>
      <c r="Q315" s="27">
        <v>6.5</v>
      </c>
      <c r="R315" s="27">
        <f>7.5+1062.13</f>
        <v>1069.6300000000001</v>
      </c>
      <c r="S315" s="27">
        <f>253.917+817.23</f>
        <v>1071.1469999999999</v>
      </c>
      <c r="T315" s="27"/>
      <c r="U315" s="32" t="s">
        <v>286</v>
      </c>
      <c r="V315" s="27">
        <v>222.745</v>
      </c>
    </row>
    <row r="316" spans="1:22" x14ac:dyDescent="0.2">
      <c r="A316" s="23" t="s">
        <v>354</v>
      </c>
      <c r="B316" s="23">
        <v>1636.9440000000002</v>
      </c>
      <c r="C316" s="23">
        <v>1705.981</v>
      </c>
      <c r="D316" s="23">
        <v>1730.577</v>
      </c>
      <c r="E316" s="23">
        <v>1714.14</v>
      </c>
      <c r="H316" s="26" t="s">
        <v>856</v>
      </c>
      <c r="I316" s="27">
        <v>3256.002</v>
      </c>
      <c r="J316" s="27">
        <v>3301.5880000000002</v>
      </c>
      <c r="K316" s="27">
        <v>3272.13</v>
      </c>
      <c r="L316" s="27">
        <v>3200.5990000000002</v>
      </c>
      <c r="M316" s="27">
        <v>3152.9230000000002</v>
      </c>
      <c r="N316" s="27">
        <v>3115.3940000000002</v>
      </c>
      <c r="O316" s="27">
        <v>3087.9540000000002</v>
      </c>
      <c r="P316" s="27">
        <v>3089.3710000000001</v>
      </c>
      <c r="Q316" s="27">
        <v>3080.3720000000003</v>
      </c>
      <c r="R316" s="27">
        <v>2967.8490000000002</v>
      </c>
      <c r="S316" s="27">
        <v>2972.1310000000003</v>
      </c>
      <c r="T316" s="27"/>
      <c r="U316" s="32" t="s">
        <v>287</v>
      </c>
      <c r="V316" s="27">
        <v>1</v>
      </c>
    </row>
    <row r="317" spans="1:22" x14ac:dyDescent="0.2">
      <c r="A317" s="23" t="s">
        <v>672</v>
      </c>
      <c r="B317" s="23">
        <v>168.57600000000002</v>
      </c>
      <c r="C317" s="23">
        <v>168.667</v>
      </c>
      <c r="D317" s="23">
        <v>182.78900000000002</v>
      </c>
      <c r="E317" s="23">
        <v>197.02200000000002</v>
      </c>
      <c r="H317" s="26" t="s">
        <v>857</v>
      </c>
      <c r="I317" s="27">
        <v>117.01600000000001</v>
      </c>
      <c r="J317" s="27">
        <v>138.37300000000002</v>
      </c>
      <c r="K317" s="27">
        <v>154.166</v>
      </c>
      <c r="L317" s="27">
        <v>175.386</v>
      </c>
      <c r="M317" s="27">
        <v>173.886</v>
      </c>
      <c r="N317" s="27">
        <v>173.39700000000002</v>
      </c>
      <c r="O317" s="27">
        <v>172.53100000000001</v>
      </c>
      <c r="P317" s="27">
        <v>171.506</v>
      </c>
      <c r="Q317" s="27">
        <v>176.517</v>
      </c>
      <c r="R317" s="27">
        <v>178.755</v>
      </c>
      <c r="S317" s="27">
        <v>175.25400000000002</v>
      </c>
      <c r="T317" s="27"/>
      <c r="U317" s="32" t="s">
        <v>288</v>
      </c>
      <c r="V317" s="27">
        <v>4914.1450000000004</v>
      </c>
    </row>
    <row r="318" spans="1:22" x14ac:dyDescent="0.2">
      <c r="A318" s="23" t="s">
        <v>129</v>
      </c>
      <c r="B318" s="23">
        <v>1686.2730000000001</v>
      </c>
      <c r="C318" s="23">
        <v>1713.385</v>
      </c>
      <c r="D318" s="23">
        <v>1756.076</v>
      </c>
      <c r="E318" s="23">
        <v>1831.847</v>
      </c>
      <c r="H318" s="26" t="s">
        <v>858</v>
      </c>
      <c r="I318" s="27">
        <v>14.264000000000001</v>
      </c>
      <c r="J318" s="27">
        <v>19.201000000000001</v>
      </c>
      <c r="K318" s="27">
        <v>25.736000000000001</v>
      </c>
      <c r="L318" s="27">
        <v>30.978000000000002</v>
      </c>
      <c r="M318" s="27">
        <v>29.074999999999999</v>
      </c>
      <c r="N318" s="27">
        <v>28.142000000000003</v>
      </c>
      <c r="O318" s="27">
        <v>29.175000000000001</v>
      </c>
      <c r="P318" s="27">
        <v>29.577000000000002</v>
      </c>
      <c r="Q318" s="27">
        <v>30.177000000000003</v>
      </c>
      <c r="R318" s="27">
        <v>24.656000000000002</v>
      </c>
      <c r="S318" s="27">
        <v>27.116</v>
      </c>
      <c r="T318" s="27"/>
      <c r="U318" s="32" t="s">
        <v>289</v>
      </c>
      <c r="V318" s="27">
        <v>294.17900000000003</v>
      </c>
    </row>
    <row r="319" spans="1:22" x14ac:dyDescent="0.2">
      <c r="A319" s="23" t="s">
        <v>148</v>
      </c>
      <c r="B319" s="23">
        <v>69.207000000000008</v>
      </c>
      <c r="C319" s="23">
        <v>74.162000000000006</v>
      </c>
      <c r="D319" s="23">
        <v>86.31</v>
      </c>
      <c r="E319" s="23">
        <v>90.816000000000003</v>
      </c>
      <c r="H319" s="26" t="s">
        <v>859</v>
      </c>
      <c r="I319" s="27">
        <v>766.29100000000005</v>
      </c>
      <c r="J319" s="27">
        <v>799.48400000000004</v>
      </c>
      <c r="K319" s="27">
        <v>816.54100000000005</v>
      </c>
      <c r="L319" s="27">
        <v>819.29300000000001</v>
      </c>
      <c r="M319" s="27">
        <v>824.11500000000001</v>
      </c>
      <c r="N319" s="27">
        <v>821.91300000000001</v>
      </c>
      <c r="O319" s="27">
        <v>811.88300000000004</v>
      </c>
      <c r="P319" s="27">
        <v>811.88</v>
      </c>
      <c r="Q319" s="27">
        <v>808.45500000000004</v>
      </c>
      <c r="R319" s="27">
        <v>808.31200000000001</v>
      </c>
      <c r="S319" s="27">
        <v>808.76200000000006</v>
      </c>
      <c r="T319" s="27"/>
      <c r="U319" s="32" t="s">
        <v>290</v>
      </c>
      <c r="V319" s="27">
        <v>71.927999999999997</v>
      </c>
    </row>
    <row r="320" spans="1:22" x14ac:dyDescent="0.2">
      <c r="A320" s="23" t="s">
        <v>875</v>
      </c>
      <c r="B320" s="23">
        <v>2745.9270000000001</v>
      </c>
      <c r="C320" s="23">
        <v>2918.0889999999999</v>
      </c>
      <c r="D320" s="23">
        <v>3004.2139999999999</v>
      </c>
      <c r="E320" s="23">
        <v>3058.5240000000003</v>
      </c>
      <c r="H320" s="26" t="s">
        <v>860</v>
      </c>
      <c r="I320" s="27">
        <v>35.649000000000001</v>
      </c>
      <c r="J320" s="27">
        <v>56.396000000000001</v>
      </c>
      <c r="K320" s="27">
        <v>61.734999999999999</v>
      </c>
      <c r="L320" s="27">
        <v>68.996000000000009</v>
      </c>
      <c r="M320" s="27">
        <v>69.263000000000005</v>
      </c>
      <c r="N320" s="27">
        <v>67.863</v>
      </c>
      <c r="O320" s="27">
        <v>66.763000000000005</v>
      </c>
      <c r="P320" s="27">
        <v>70.724999999999994</v>
      </c>
      <c r="Q320" s="27">
        <v>72.563000000000002</v>
      </c>
      <c r="R320" s="27">
        <v>69.963000000000008</v>
      </c>
      <c r="S320" s="27">
        <v>74.863</v>
      </c>
      <c r="T320" s="27"/>
      <c r="U320" s="32" t="s">
        <v>291</v>
      </c>
      <c r="V320" s="27">
        <v>1540.268</v>
      </c>
    </row>
    <row r="321" spans="1:22" x14ac:dyDescent="0.2">
      <c r="A321" s="23" t="s">
        <v>880</v>
      </c>
      <c r="B321" s="23">
        <v>1725.2930000000001</v>
      </c>
      <c r="C321" s="23">
        <v>1837.6080000000002</v>
      </c>
      <c r="D321" s="23">
        <v>1927.0060000000001</v>
      </c>
      <c r="E321" s="23">
        <v>2008.2760000000001</v>
      </c>
      <c r="H321" s="26" t="s">
        <v>861</v>
      </c>
      <c r="I321" s="27">
        <v>168.67600000000002</v>
      </c>
      <c r="J321" s="27">
        <v>208.06</v>
      </c>
      <c r="K321" s="27">
        <v>225.51300000000001</v>
      </c>
      <c r="L321" s="27">
        <v>224.03700000000001</v>
      </c>
      <c r="M321" s="27">
        <v>221.863</v>
      </c>
      <c r="N321" s="27">
        <v>221.22300000000001</v>
      </c>
      <c r="O321" s="27">
        <v>213.75700000000001</v>
      </c>
      <c r="P321" s="27">
        <v>218.61600000000001</v>
      </c>
      <c r="Q321" s="27">
        <v>215.916</v>
      </c>
      <c r="R321" s="27">
        <v>209.43600000000001</v>
      </c>
      <c r="S321" s="27">
        <v>211.143</v>
      </c>
      <c r="T321" s="27"/>
      <c r="U321" s="32" t="s">
        <v>292</v>
      </c>
      <c r="V321" s="27">
        <v>32.481999999999999</v>
      </c>
    </row>
    <row r="322" spans="1:22" x14ac:dyDescent="0.2">
      <c r="A322" s="23" t="s">
        <v>192</v>
      </c>
      <c r="B322" s="23">
        <v>830.93</v>
      </c>
      <c r="C322" s="23">
        <v>859.601</v>
      </c>
      <c r="D322" s="23">
        <v>899.76700000000005</v>
      </c>
      <c r="E322" s="23">
        <v>949.28800000000001</v>
      </c>
      <c r="H322" s="26" t="s">
        <v>862</v>
      </c>
      <c r="I322" s="27">
        <v>34.928000000000004</v>
      </c>
      <c r="J322" s="27">
        <v>44.4</v>
      </c>
      <c r="K322" s="27">
        <v>54</v>
      </c>
      <c r="L322" s="27">
        <v>72.424000000000007</v>
      </c>
      <c r="M322" s="27">
        <v>76.224000000000004</v>
      </c>
      <c r="N322" s="27">
        <v>77.037000000000006</v>
      </c>
      <c r="O322" s="27">
        <v>75.564000000000007</v>
      </c>
      <c r="P322" s="27">
        <v>76.564000000000007</v>
      </c>
      <c r="Q322" s="27">
        <v>76.064000000000007</v>
      </c>
      <c r="R322" s="27">
        <v>74.287999999999997</v>
      </c>
      <c r="S322" s="27">
        <v>74.888000000000005</v>
      </c>
      <c r="T322" s="27"/>
      <c r="U322" s="32" t="s">
        <v>293</v>
      </c>
      <c r="V322" s="27">
        <v>105.17100000000001</v>
      </c>
    </row>
    <row r="323" spans="1:22" x14ac:dyDescent="0.2">
      <c r="A323" s="23" t="s">
        <v>560</v>
      </c>
      <c r="B323" s="23">
        <v>117.60300000000001</v>
      </c>
      <c r="C323" s="23">
        <v>121.315</v>
      </c>
      <c r="D323" s="23">
        <v>134.78700000000001</v>
      </c>
      <c r="E323" s="23">
        <v>149.31700000000001</v>
      </c>
      <c r="H323" s="26" t="s">
        <v>863</v>
      </c>
      <c r="I323" s="27">
        <v>4.6909999999999998</v>
      </c>
      <c r="J323" s="27">
        <v>5.64</v>
      </c>
      <c r="K323" s="27">
        <v>6.64</v>
      </c>
      <c r="L323" s="27">
        <v>7.48</v>
      </c>
      <c r="M323" s="27">
        <v>7.48</v>
      </c>
      <c r="N323" s="27">
        <v>7.32</v>
      </c>
      <c r="O323" s="27">
        <v>7.32</v>
      </c>
      <c r="P323" s="27">
        <v>7.32</v>
      </c>
      <c r="Q323" s="27">
        <v>7.64</v>
      </c>
      <c r="R323" s="27">
        <v>7.64</v>
      </c>
      <c r="S323" s="27">
        <v>8.64</v>
      </c>
      <c r="T323" s="27"/>
      <c r="U323" s="32" t="s">
        <v>294</v>
      </c>
      <c r="V323" s="27">
        <v>6</v>
      </c>
    </row>
    <row r="324" spans="1:22" x14ac:dyDescent="0.2">
      <c r="A324" s="23" t="s">
        <v>565</v>
      </c>
      <c r="B324" s="23">
        <v>538.67999999999995</v>
      </c>
      <c r="C324" s="23">
        <v>546.14300000000003</v>
      </c>
      <c r="D324" s="23">
        <v>576.07900000000006</v>
      </c>
      <c r="E324" s="23">
        <v>609.21500000000003</v>
      </c>
      <c r="H324" s="26" t="s">
        <v>864</v>
      </c>
      <c r="I324" s="27">
        <v>2</v>
      </c>
      <c r="J324" s="28">
        <v>22.499000000000002</v>
      </c>
      <c r="K324" s="27">
        <v>15.059000000000001</v>
      </c>
      <c r="L324" s="27"/>
      <c r="M324" s="27"/>
      <c r="N324" s="27"/>
      <c r="O324" s="27"/>
      <c r="P324" s="27"/>
      <c r="Q324" s="27"/>
      <c r="R324" s="27"/>
      <c r="S324" s="27"/>
      <c r="T324" s="27"/>
      <c r="U324" s="32" t="s">
        <v>295</v>
      </c>
      <c r="V324" s="27">
        <v>32.507000000000005</v>
      </c>
    </row>
    <row r="325" spans="1:22" x14ac:dyDescent="0.2">
      <c r="A325" s="23" t="s">
        <v>570</v>
      </c>
      <c r="B325" s="23">
        <v>88.868000000000009</v>
      </c>
      <c r="C325" s="23">
        <v>87.864000000000004</v>
      </c>
      <c r="D325" s="23">
        <v>113.65900000000001</v>
      </c>
      <c r="E325" s="23">
        <v>119.66500000000001</v>
      </c>
      <c r="H325" s="26" t="s">
        <v>865</v>
      </c>
      <c r="I325" s="27">
        <v>237.57</v>
      </c>
      <c r="J325" s="27">
        <v>584.76700000000005</v>
      </c>
      <c r="K325" s="27">
        <v>618.68299999999999</v>
      </c>
      <c r="L325" s="27">
        <v>624.529</v>
      </c>
      <c r="M325" s="27">
        <v>618.375</v>
      </c>
      <c r="N325" s="27">
        <v>613.49400000000003</v>
      </c>
      <c r="O325" s="27">
        <v>610.40700000000004</v>
      </c>
      <c r="P325" s="27">
        <v>617.15300000000002</v>
      </c>
      <c r="Q325" s="27">
        <v>619.88600000000008</v>
      </c>
      <c r="R325" s="27">
        <v>610.94799999999998</v>
      </c>
      <c r="S325" s="27">
        <v>623.44299999999998</v>
      </c>
      <c r="T325" s="27"/>
      <c r="U325" s="32" t="s">
        <v>296</v>
      </c>
      <c r="V325" s="27">
        <v>173.18200000000002</v>
      </c>
    </row>
    <row r="326" spans="1:22" x14ac:dyDescent="0.2">
      <c r="A326" s="23" t="s">
        <v>673</v>
      </c>
      <c r="B326" s="23">
        <v>16811</v>
      </c>
      <c r="C326" s="23">
        <v>17799</v>
      </c>
      <c r="D326" s="23">
        <v>17542</v>
      </c>
      <c r="E326" s="23">
        <v>17824</v>
      </c>
      <c r="F326" s="23">
        <v>17943</v>
      </c>
      <c r="H326" s="26" t="s">
        <v>866</v>
      </c>
      <c r="I326" s="27">
        <v>12.208</v>
      </c>
      <c r="J326" s="27">
        <v>16.2</v>
      </c>
      <c r="K326" s="27">
        <v>19.3</v>
      </c>
      <c r="L326" s="27">
        <v>19.8</v>
      </c>
      <c r="M326" s="27">
        <v>19.3</v>
      </c>
      <c r="N326" s="27">
        <v>19.3</v>
      </c>
      <c r="O326" s="27">
        <v>19.100000000000001</v>
      </c>
      <c r="P326" s="27">
        <v>20.3</v>
      </c>
      <c r="Q326" s="27">
        <v>20.3</v>
      </c>
      <c r="R326" s="27">
        <v>20.3</v>
      </c>
      <c r="S326" s="27">
        <v>20.3</v>
      </c>
      <c r="T326" s="27"/>
      <c r="U326" s="32" t="s">
        <v>297</v>
      </c>
      <c r="V326" s="27">
        <v>8.5460000000000012</v>
      </c>
    </row>
    <row r="327" spans="1:22" x14ac:dyDescent="0.2">
      <c r="A327" s="23" t="s">
        <v>147</v>
      </c>
      <c r="B327" s="23">
        <v>11599.166000000001</v>
      </c>
      <c r="C327" s="23">
        <v>12341.039000000001</v>
      </c>
      <c r="D327" s="23">
        <v>12246.047</v>
      </c>
      <c r="E327" s="23">
        <v>12506.712</v>
      </c>
      <c r="F327" s="23">
        <v>12644.959000000001</v>
      </c>
      <c r="H327" s="26" t="s">
        <v>41</v>
      </c>
      <c r="I327" s="27">
        <v>1</v>
      </c>
      <c r="J327" s="27">
        <v>2</v>
      </c>
      <c r="K327" s="27">
        <v>2</v>
      </c>
      <c r="L327" s="27">
        <v>2</v>
      </c>
      <c r="M327" s="27">
        <v>2</v>
      </c>
      <c r="N327" s="27">
        <v>2</v>
      </c>
      <c r="O327" s="27">
        <v>2</v>
      </c>
      <c r="P327" s="27">
        <v>2</v>
      </c>
      <c r="Q327" s="27">
        <v>1</v>
      </c>
      <c r="R327" s="27">
        <v>1</v>
      </c>
      <c r="S327" s="27">
        <v>1</v>
      </c>
      <c r="T327" s="27"/>
      <c r="U327" s="32" t="s">
        <v>298</v>
      </c>
      <c r="V327" s="27">
        <v>5.5</v>
      </c>
    </row>
    <row r="328" spans="1:22" x14ac:dyDescent="0.2">
      <c r="A328" s="23" t="s">
        <v>1067</v>
      </c>
      <c r="B328" s="23">
        <v>3839</v>
      </c>
      <c r="C328" s="23">
        <v>3848</v>
      </c>
      <c r="D328" s="23">
        <v>3815</v>
      </c>
      <c r="E328" s="23">
        <v>3873</v>
      </c>
      <c r="F328" s="23">
        <v>3976</v>
      </c>
      <c r="H328" s="26" t="s">
        <v>42</v>
      </c>
      <c r="I328" s="27">
        <v>175.226</v>
      </c>
      <c r="J328" s="27">
        <v>181.07600000000002</v>
      </c>
      <c r="K328" s="27">
        <v>201.40300000000002</v>
      </c>
      <c r="L328" s="27">
        <v>210.096</v>
      </c>
      <c r="M328" s="27">
        <v>210.255</v>
      </c>
      <c r="N328" s="27">
        <v>212.45500000000001</v>
      </c>
      <c r="O328" s="27">
        <v>207.322</v>
      </c>
      <c r="P328" s="27">
        <v>208.24200000000002</v>
      </c>
      <c r="Q328" s="27">
        <v>206.28200000000001</v>
      </c>
      <c r="R328" s="27">
        <v>207.50800000000001</v>
      </c>
      <c r="S328" s="27">
        <v>205.096</v>
      </c>
      <c r="T328" s="27"/>
      <c r="U328" s="32" t="s">
        <v>390</v>
      </c>
      <c r="V328" s="27">
        <v>60.062000000000005</v>
      </c>
    </row>
    <row r="329" spans="1:22" x14ac:dyDescent="0.2">
      <c r="A329" s="23" t="s">
        <v>1068</v>
      </c>
      <c r="B329" s="23">
        <v>4689</v>
      </c>
      <c r="C329" s="23">
        <v>4699</v>
      </c>
      <c r="D329" s="23">
        <v>4677</v>
      </c>
      <c r="E329" s="23">
        <v>4781</v>
      </c>
      <c r="F329" s="23">
        <v>5217</v>
      </c>
      <c r="H329" s="26" t="s">
        <v>43</v>
      </c>
      <c r="I329" s="27">
        <v>767.76499999999999</v>
      </c>
      <c r="J329" s="27">
        <v>808.94800000000009</v>
      </c>
      <c r="K329" s="27">
        <v>842.774</v>
      </c>
      <c r="L329" s="27">
        <v>823.54399999999998</v>
      </c>
      <c r="M329" s="27">
        <v>818.23900000000003</v>
      </c>
      <c r="N329" s="27">
        <v>813.3</v>
      </c>
      <c r="O329" s="27">
        <v>814.10300000000007</v>
      </c>
      <c r="P329" s="27">
        <v>819.62600000000009</v>
      </c>
      <c r="Q329" s="27">
        <v>835.83100000000002</v>
      </c>
      <c r="R329" s="27">
        <v>839.875</v>
      </c>
      <c r="S329" s="27">
        <v>845.375</v>
      </c>
      <c r="T329" s="27"/>
      <c r="U329" s="32" t="s">
        <v>391</v>
      </c>
      <c r="V329" s="27">
        <v>1435.443</v>
      </c>
    </row>
    <row r="330" spans="1:22" x14ac:dyDescent="0.2">
      <c r="A330" s="23" t="s">
        <v>1069</v>
      </c>
      <c r="B330" s="23">
        <v>248</v>
      </c>
      <c r="C330" s="23">
        <v>325</v>
      </c>
      <c r="D330" s="23">
        <v>317</v>
      </c>
      <c r="E330" s="23">
        <v>358</v>
      </c>
      <c r="F330" s="23">
        <v>341</v>
      </c>
      <c r="H330" s="26" t="s">
        <v>44</v>
      </c>
      <c r="I330" s="27">
        <v>1669.0930000000001</v>
      </c>
      <c r="J330" s="27">
        <v>1876.0140000000001</v>
      </c>
      <c r="K330" s="27">
        <v>1877.8120000000001</v>
      </c>
      <c r="L330" s="27">
        <v>1833.931</v>
      </c>
      <c r="M330" s="27">
        <v>1771.8770000000002</v>
      </c>
      <c r="N330" s="27">
        <v>1717.203</v>
      </c>
      <c r="O330" s="27">
        <v>1693.2060000000001</v>
      </c>
      <c r="P330" s="27">
        <v>1674.6190000000001</v>
      </c>
      <c r="Q330" s="27">
        <v>1661.931</v>
      </c>
      <c r="R330" s="27">
        <v>1645.6490000000001</v>
      </c>
      <c r="S330" s="27">
        <v>1656.2360000000001</v>
      </c>
      <c r="T330" s="27"/>
      <c r="U330" s="32" t="s">
        <v>392</v>
      </c>
      <c r="V330" s="27">
        <v>2844.5430000000001</v>
      </c>
    </row>
    <row r="331" spans="1:22" x14ac:dyDescent="0.2">
      <c r="A331" s="23" t="s">
        <v>1070</v>
      </c>
      <c r="B331" s="23">
        <v>8035</v>
      </c>
      <c r="C331" s="23">
        <v>8927</v>
      </c>
      <c r="D331" s="23">
        <v>8733</v>
      </c>
      <c r="E331" s="23">
        <v>8812</v>
      </c>
      <c r="F331" s="23">
        <v>8410</v>
      </c>
      <c r="H331" s="26" t="s">
        <v>855</v>
      </c>
      <c r="I331" s="27"/>
      <c r="J331" s="27"/>
      <c r="K331" s="27"/>
      <c r="L331" s="27"/>
      <c r="M331" s="27"/>
      <c r="N331" s="27"/>
      <c r="O331" s="27"/>
      <c r="P331" s="27"/>
      <c r="Q331" s="27"/>
      <c r="R331" s="27">
        <v>0.48</v>
      </c>
      <c r="S331" s="27"/>
      <c r="T331" s="27"/>
      <c r="U331" s="32" t="s">
        <v>393</v>
      </c>
      <c r="V331" s="27">
        <v>2</v>
      </c>
    </row>
    <row r="332" spans="1:22" x14ac:dyDescent="0.2">
      <c r="A332" s="23" t="s">
        <v>776</v>
      </c>
      <c r="B332" s="23">
        <v>2619.9990000000003</v>
      </c>
      <c r="C332" s="23">
        <v>2641.6640000000002</v>
      </c>
      <c r="D332" s="23">
        <v>2613.576</v>
      </c>
      <c r="E332" s="23">
        <v>2654.0840000000003</v>
      </c>
      <c r="F332" s="23">
        <v>2748.8180000000002</v>
      </c>
      <c r="H332" s="26" t="s">
        <v>45</v>
      </c>
      <c r="I332" s="27">
        <v>399.16400000000004</v>
      </c>
      <c r="J332" s="27">
        <v>403.96200000000005</v>
      </c>
      <c r="K332" s="27">
        <v>407.83600000000001</v>
      </c>
      <c r="L332" s="27">
        <v>415.452</v>
      </c>
      <c r="M332" s="27">
        <v>407.67600000000004</v>
      </c>
      <c r="N332" s="27">
        <v>403.589</v>
      </c>
      <c r="O332" s="27">
        <v>397.911</v>
      </c>
      <c r="P332" s="27">
        <v>392.911</v>
      </c>
      <c r="Q332" s="27">
        <v>388.16200000000003</v>
      </c>
      <c r="R332" s="27">
        <v>387.709</v>
      </c>
      <c r="S332" s="27">
        <v>391.25400000000002</v>
      </c>
      <c r="T332" s="27"/>
      <c r="U332" s="32" t="s">
        <v>394</v>
      </c>
      <c r="V332" s="27">
        <v>775.51499999999999</v>
      </c>
    </row>
    <row r="333" spans="1:22" x14ac:dyDescent="0.2">
      <c r="A333" s="23" t="s">
        <v>128</v>
      </c>
      <c r="B333" s="23">
        <v>3449.1110000000003</v>
      </c>
      <c r="C333" s="23">
        <v>3490.4160000000002</v>
      </c>
      <c r="D333" s="23">
        <v>3501.6960000000004</v>
      </c>
      <c r="E333" s="23">
        <v>3586.471</v>
      </c>
      <c r="F333" s="23">
        <v>3896.6550000000002</v>
      </c>
      <c r="H333" s="26" t="s">
        <v>46</v>
      </c>
      <c r="I333" s="27">
        <v>62.622</v>
      </c>
      <c r="J333" s="27">
        <v>82.091999999999999</v>
      </c>
      <c r="K333" s="27">
        <v>91.763000000000005</v>
      </c>
      <c r="L333" s="27">
        <v>116.563</v>
      </c>
      <c r="M333" s="27">
        <v>111.268</v>
      </c>
      <c r="N333" s="27">
        <v>111.81800000000001</v>
      </c>
      <c r="O333" s="27">
        <v>112.51700000000001</v>
      </c>
      <c r="P333" s="27">
        <v>129.11700000000002</v>
      </c>
      <c r="Q333" s="27">
        <v>137.31700000000001</v>
      </c>
      <c r="R333" s="27">
        <v>136.31700000000001</v>
      </c>
      <c r="S333" s="27">
        <v>146.11700000000002</v>
      </c>
      <c r="T333" s="27"/>
      <c r="U333" s="32" t="s">
        <v>395</v>
      </c>
      <c r="V333" s="27">
        <v>237.27800000000002</v>
      </c>
    </row>
    <row r="334" spans="1:22" x14ac:dyDescent="0.2">
      <c r="A334" s="23" t="s">
        <v>140</v>
      </c>
      <c r="B334" s="23">
        <v>212.16400000000002</v>
      </c>
      <c r="C334" s="23">
        <v>288.791</v>
      </c>
      <c r="D334" s="23">
        <v>285.072</v>
      </c>
      <c r="E334" s="23">
        <v>320.75</v>
      </c>
      <c r="F334" s="23">
        <v>299.68</v>
      </c>
      <c r="H334" s="26" t="s">
        <v>47</v>
      </c>
      <c r="I334" s="27">
        <v>217.01700000000002</v>
      </c>
      <c r="J334" s="28">
        <v>32.238</v>
      </c>
      <c r="K334" s="27">
        <v>1</v>
      </c>
      <c r="L334" s="27">
        <v>1.6760000000000002</v>
      </c>
      <c r="M334" s="27"/>
      <c r="N334" s="27"/>
      <c r="O334" s="27"/>
      <c r="P334" s="27">
        <v>19.311</v>
      </c>
      <c r="Q334" s="27">
        <v>18.311</v>
      </c>
      <c r="R334" s="27">
        <v>10.703000000000001</v>
      </c>
      <c r="S334" s="27">
        <v>2</v>
      </c>
      <c r="T334" s="27"/>
      <c r="U334" s="32" t="s">
        <v>396</v>
      </c>
      <c r="V334" s="27">
        <v>19</v>
      </c>
    </row>
    <row r="335" spans="1:22" x14ac:dyDescent="0.2">
      <c r="A335" s="23" t="s">
        <v>559</v>
      </c>
      <c r="B335" s="23">
        <v>5317.8919999999998</v>
      </c>
      <c r="C335" s="23">
        <v>5920.1680000000006</v>
      </c>
      <c r="D335" s="23">
        <v>5845.7030000000004</v>
      </c>
      <c r="E335" s="23">
        <v>5945.4070000000002</v>
      </c>
      <c r="F335" s="23">
        <v>5699.8060000000005</v>
      </c>
      <c r="H335" s="26" t="s">
        <v>48</v>
      </c>
      <c r="I335" s="27">
        <v>4675.6469999999999</v>
      </c>
      <c r="J335" s="27">
        <v>4767.366</v>
      </c>
      <c r="K335" s="27">
        <v>4947.5290000000005</v>
      </c>
      <c r="L335" s="27">
        <v>4934.1970000000001</v>
      </c>
      <c r="M335" s="27">
        <v>4839.5650000000005</v>
      </c>
      <c r="N335" s="27">
        <v>4788.7860000000001</v>
      </c>
      <c r="O335" s="27">
        <v>4780.6270000000004</v>
      </c>
      <c r="P335" s="27">
        <v>4784.3670000000002</v>
      </c>
      <c r="Q335" s="27">
        <v>4799.1130000000003</v>
      </c>
      <c r="R335" s="27">
        <v>4794.1670000000004</v>
      </c>
      <c r="S335" s="27">
        <v>4844.674</v>
      </c>
      <c r="T335" s="27"/>
      <c r="U335" s="32" t="s">
        <v>397</v>
      </c>
      <c r="V335" s="27">
        <v>8911.8639999999996</v>
      </c>
    </row>
    <row r="336" spans="1:22" x14ac:dyDescent="0.2">
      <c r="A336" s="23" t="s">
        <v>1071</v>
      </c>
      <c r="C336" s="23">
        <v>3</v>
      </c>
      <c r="D336" s="23">
        <v>3</v>
      </c>
      <c r="E336" s="23">
        <v>3</v>
      </c>
      <c r="F336" s="23">
        <v>7</v>
      </c>
      <c r="H336" s="26" t="s">
        <v>49</v>
      </c>
      <c r="I336" s="27">
        <v>215.1</v>
      </c>
      <c r="J336" s="27">
        <v>237.887</v>
      </c>
      <c r="K336" s="27">
        <v>273.49200000000002</v>
      </c>
      <c r="L336" s="27">
        <v>292.05900000000003</v>
      </c>
      <c r="M336" s="27">
        <v>279.54700000000003</v>
      </c>
      <c r="N336" s="27">
        <v>298.79500000000002</v>
      </c>
      <c r="O336" s="27">
        <v>301.08</v>
      </c>
      <c r="P336" s="27">
        <v>315.07100000000003</v>
      </c>
      <c r="Q336" s="27">
        <v>328.041</v>
      </c>
      <c r="R336" s="27">
        <v>333.99600000000004</v>
      </c>
      <c r="S336" s="27">
        <v>333.363</v>
      </c>
      <c r="T336" s="27"/>
      <c r="U336" s="32" t="s">
        <v>398</v>
      </c>
      <c r="V336" s="27">
        <v>511.22200000000004</v>
      </c>
    </row>
    <row r="337" spans="1:22" x14ac:dyDescent="0.2">
      <c r="A337" s="23" t="s">
        <v>1072</v>
      </c>
      <c r="F337" s="23">
        <v>1</v>
      </c>
      <c r="H337" s="26" t="s">
        <v>302</v>
      </c>
      <c r="I337" s="27">
        <v>59.325000000000003</v>
      </c>
      <c r="J337" s="27">
        <v>69.878</v>
      </c>
      <c r="K337" s="27">
        <v>87.124000000000009</v>
      </c>
      <c r="L337" s="27">
        <v>101.485</v>
      </c>
      <c r="M337" s="27">
        <v>96.231000000000009</v>
      </c>
      <c r="N337" s="27">
        <v>92.33</v>
      </c>
      <c r="O337" s="27">
        <v>91.544000000000011</v>
      </c>
      <c r="P337" s="27">
        <v>90.611000000000004</v>
      </c>
      <c r="Q337" s="27">
        <v>89.15100000000001</v>
      </c>
      <c r="R337" s="27">
        <v>87.954999999999998</v>
      </c>
      <c r="S337" s="27">
        <v>88.375</v>
      </c>
      <c r="T337" s="27"/>
      <c r="U337" s="32" t="s">
        <v>399</v>
      </c>
      <c r="V337" s="27">
        <v>59.176000000000002</v>
      </c>
    </row>
    <row r="338" spans="1:22" x14ac:dyDescent="0.2">
      <c r="A338" s="23" t="s">
        <v>1419</v>
      </c>
      <c r="B338" s="23">
        <v>5</v>
      </c>
      <c r="H338" s="26" t="s">
        <v>277</v>
      </c>
      <c r="I338" s="27">
        <v>681.875</v>
      </c>
      <c r="J338" s="27">
        <v>676.64700000000005</v>
      </c>
      <c r="K338" s="27">
        <v>689.93400000000008</v>
      </c>
      <c r="L338" s="27">
        <v>690</v>
      </c>
      <c r="M338" s="27">
        <v>671.33199999999999</v>
      </c>
      <c r="N338" s="27">
        <v>673.25200000000007</v>
      </c>
      <c r="O338" s="27">
        <v>667.47300000000007</v>
      </c>
      <c r="P338" s="27">
        <v>671.25400000000002</v>
      </c>
      <c r="Q338" s="27">
        <v>668.17200000000003</v>
      </c>
      <c r="R338" s="27">
        <v>668.26800000000003</v>
      </c>
      <c r="S338" s="27">
        <v>673.64700000000005</v>
      </c>
      <c r="T338" s="27"/>
      <c r="U338" s="32" t="s">
        <v>400</v>
      </c>
      <c r="V338" s="27">
        <v>1886.7710000000002</v>
      </c>
    </row>
    <row r="339" spans="1:22" x14ac:dyDescent="0.2">
      <c r="A339" s="23" t="s">
        <v>328</v>
      </c>
      <c r="B339" s="23">
        <v>72</v>
      </c>
      <c r="C339" s="23">
        <v>60</v>
      </c>
      <c r="D339" s="23">
        <v>58</v>
      </c>
      <c r="E339" s="23">
        <v>62</v>
      </c>
      <c r="F339" s="23">
        <v>66</v>
      </c>
      <c r="H339" s="26" t="s">
        <v>278</v>
      </c>
      <c r="I339" s="27">
        <v>227.5</v>
      </c>
      <c r="J339" s="27">
        <v>262.286</v>
      </c>
      <c r="K339" s="27">
        <v>293.47500000000002</v>
      </c>
      <c r="L339" s="27">
        <v>324.892</v>
      </c>
      <c r="M339" s="27">
        <v>321.69100000000003</v>
      </c>
      <c r="N339" s="27">
        <v>314.38300000000004</v>
      </c>
      <c r="O339" s="27">
        <v>314.26900000000001</v>
      </c>
      <c r="P339" s="27">
        <v>305.536</v>
      </c>
      <c r="Q339" s="27">
        <v>303.536</v>
      </c>
      <c r="R339" s="27">
        <v>309.851</v>
      </c>
      <c r="S339" s="27">
        <v>315.67200000000003</v>
      </c>
      <c r="T339" s="27"/>
      <c r="U339" s="32" t="s">
        <v>401</v>
      </c>
      <c r="V339" s="27">
        <v>839.85700000000008</v>
      </c>
    </row>
    <row r="340" spans="1:22" x14ac:dyDescent="0.2">
      <c r="A340" s="23" t="s">
        <v>329</v>
      </c>
      <c r="B340" s="23">
        <v>1674</v>
      </c>
      <c r="C340" s="23">
        <v>1630</v>
      </c>
      <c r="D340" s="23">
        <v>1628</v>
      </c>
      <c r="E340" s="23">
        <v>1631</v>
      </c>
      <c r="F340" s="23">
        <v>1608</v>
      </c>
      <c r="H340" s="26" t="s">
        <v>279</v>
      </c>
      <c r="I340" s="27">
        <v>3510.4140000000002</v>
      </c>
      <c r="J340" s="27">
        <v>3544.7830000000004</v>
      </c>
      <c r="K340" s="27">
        <v>3688.9050000000002</v>
      </c>
      <c r="L340" s="27">
        <v>3686.2310000000002</v>
      </c>
      <c r="M340" s="27">
        <v>3684.299</v>
      </c>
      <c r="N340" s="27">
        <v>3652.34</v>
      </c>
      <c r="O340" s="27">
        <v>3633.828</v>
      </c>
      <c r="P340" s="27">
        <v>3619.1770000000001</v>
      </c>
      <c r="Q340" s="27">
        <v>3607.884</v>
      </c>
      <c r="R340" s="27">
        <v>3610.42</v>
      </c>
      <c r="S340" s="27">
        <v>3638.6559999999999</v>
      </c>
      <c r="T340" s="27"/>
      <c r="U340" s="32" t="s">
        <v>402</v>
      </c>
      <c r="V340" s="27">
        <v>2053.0060000000003</v>
      </c>
    </row>
    <row r="341" spans="1:22" x14ac:dyDescent="0.2">
      <c r="A341" s="23" t="s">
        <v>330</v>
      </c>
      <c r="B341" s="23">
        <v>467</v>
      </c>
      <c r="C341" s="23">
        <v>483</v>
      </c>
      <c r="D341" s="23">
        <v>480</v>
      </c>
      <c r="E341" s="23">
        <v>491</v>
      </c>
      <c r="F341" s="23">
        <v>519</v>
      </c>
      <c r="H341" s="26" t="s">
        <v>280</v>
      </c>
      <c r="I341" s="27">
        <v>8</v>
      </c>
      <c r="J341" s="28">
        <v>1</v>
      </c>
      <c r="K341" s="27"/>
      <c r="L341" s="27"/>
      <c r="M341" s="27"/>
      <c r="N341" s="27"/>
      <c r="O341" s="27"/>
      <c r="P341" s="27">
        <v>1</v>
      </c>
      <c r="Q341" s="27"/>
      <c r="R341" s="27"/>
      <c r="S341" s="27"/>
      <c r="T341" s="27"/>
      <c r="U341" s="32" t="s">
        <v>403</v>
      </c>
      <c r="V341" s="27">
        <v>504.80500000000001</v>
      </c>
    </row>
    <row r="342" spans="1:22" x14ac:dyDescent="0.2">
      <c r="A342" s="23" t="s">
        <v>331</v>
      </c>
      <c r="B342" s="23">
        <v>1664</v>
      </c>
      <c r="C342" s="23">
        <v>1930</v>
      </c>
      <c r="D342" s="23">
        <v>1818</v>
      </c>
      <c r="E342" s="23">
        <v>1790</v>
      </c>
      <c r="H342" s="26" t="s">
        <v>281</v>
      </c>
      <c r="I342" s="27"/>
      <c r="J342" s="27"/>
      <c r="K342" s="27"/>
      <c r="L342" s="27">
        <v>1</v>
      </c>
      <c r="M342" s="27">
        <v>1</v>
      </c>
      <c r="N342" s="27">
        <v>1</v>
      </c>
      <c r="O342" s="27">
        <v>1</v>
      </c>
      <c r="P342" s="27">
        <v>1</v>
      </c>
      <c r="Q342" s="27">
        <v>1</v>
      </c>
      <c r="R342" s="27">
        <v>1</v>
      </c>
      <c r="S342" s="27"/>
      <c r="T342" s="27"/>
      <c r="U342" s="32" t="s">
        <v>404</v>
      </c>
      <c r="V342" s="27">
        <v>175.88900000000001</v>
      </c>
    </row>
    <row r="343" spans="1:22" x14ac:dyDescent="0.2">
      <c r="A343" s="23" t="s">
        <v>332</v>
      </c>
      <c r="B343" s="23">
        <v>49</v>
      </c>
      <c r="C343" s="23">
        <v>49</v>
      </c>
      <c r="D343" s="23">
        <v>54</v>
      </c>
      <c r="E343" s="23">
        <v>58</v>
      </c>
      <c r="F343" s="23">
        <v>63</v>
      </c>
      <c r="H343" s="26" t="s">
        <v>282</v>
      </c>
      <c r="I343" s="27">
        <v>84.466999999999999</v>
      </c>
      <c r="J343" s="27">
        <v>85.466999999999999</v>
      </c>
      <c r="K343" s="27">
        <v>92.2</v>
      </c>
      <c r="L343" s="27">
        <v>102.16600000000001</v>
      </c>
      <c r="M343" s="27">
        <v>97.231999999999999</v>
      </c>
      <c r="N343" s="27">
        <v>92.231999999999999</v>
      </c>
      <c r="O343" s="27">
        <v>90.231999999999999</v>
      </c>
      <c r="P343" s="27">
        <v>91.432000000000002</v>
      </c>
      <c r="Q343" s="27">
        <v>92.932000000000002</v>
      </c>
      <c r="R343" s="27">
        <v>92.932000000000002</v>
      </c>
      <c r="S343" s="27">
        <v>94.932000000000002</v>
      </c>
      <c r="T343" s="27"/>
      <c r="U343" s="32" t="s">
        <v>406</v>
      </c>
      <c r="V343" s="27">
        <v>5124.5610000000006</v>
      </c>
    </row>
    <row r="344" spans="1:22" x14ac:dyDescent="0.2">
      <c r="A344" s="23" t="s">
        <v>333</v>
      </c>
      <c r="B344" s="23">
        <v>1026</v>
      </c>
      <c r="C344" s="23">
        <v>1032</v>
      </c>
      <c r="D344" s="23">
        <v>1002</v>
      </c>
      <c r="E344" s="23">
        <v>1015</v>
      </c>
      <c r="F344" s="23">
        <v>1083</v>
      </c>
      <c r="H344" s="26" t="s">
        <v>283</v>
      </c>
      <c r="I344" s="27">
        <v>851.30499999999995</v>
      </c>
      <c r="J344" s="27">
        <v>893.52800000000002</v>
      </c>
      <c r="K344" s="27">
        <v>904.53700000000003</v>
      </c>
      <c r="L344" s="27">
        <v>904.87</v>
      </c>
      <c r="M344" s="27">
        <v>877.42400000000009</v>
      </c>
      <c r="N344" s="27">
        <v>877.89300000000003</v>
      </c>
      <c r="O344" s="27">
        <v>877.1930000000001</v>
      </c>
      <c r="P344" s="27">
        <v>881.41200000000003</v>
      </c>
      <c r="Q344" s="27">
        <v>884.70500000000004</v>
      </c>
      <c r="R344" s="27">
        <v>897.66200000000003</v>
      </c>
      <c r="S344" s="27">
        <v>902.24300000000005</v>
      </c>
      <c r="T344" s="27"/>
      <c r="U344" s="32" t="s">
        <v>407</v>
      </c>
      <c r="V344" s="27">
        <v>356.291</v>
      </c>
    </row>
    <row r="345" spans="1:22" x14ac:dyDescent="0.2">
      <c r="A345" s="23" t="s">
        <v>334</v>
      </c>
      <c r="B345" s="23">
        <v>2362</v>
      </c>
      <c r="C345" s="23">
        <v>2743</v>
      </c>
      <c r="D345" s="23">
        <v>2742</v>
      </c>
      <c r="E345" s="23">
        <v>2808</v>
      </c>
      <c r="F345" s="23">
        <v>4407</v>
      </c>
      <c r="H345" s="26" t="s">
        <v>284</v>
      </c>
      <c r="I345" s="27">
        <v>1788.3990000000001</v>
      </c>
      <c r="J345" s="27">
        <v>1899.5110000000002</v>
      </c>
      <c r="K345" s="27">
        <v>1955.3690000000001</v>
      </c>
      <c r="L345" s="27">
        <v>1896.8680000000002</v>
      </c>
      <c r="M345" s="27">
        <v>1853.5880000000002</v>
      </c>
      <c r="N345" s="27">
        <v>1816.3040000000001</v>
      </c>
      <c r="O345" s="27">
        <v>1790.3380000000002</v>
      </c>
      <c r="P345" s="27">
        <v>1798.9290000000001</v>
      </c>
      <c r="Q345" s="27">
        <v>1784.952</v>
      </c>
      <c r="R345" s="27">
        <v>1773.4840000000002</v>
      </c>
      <c r="S345" s="27">
        <v>1780.7270000000001</v>
      </c>
      <c r="T345" s="27"/>
      <c r="U345" s="32" t="s">
        <v>408</v>
      </c>
      <c r="V345" s="27">
        <v>34.494999999999997</v>
      </c>
    </row>
    <row r="346" spans="1:22" x14ac:dyDescent="0.2">
      <c r="A346" s="23" t="s">
        <v>335</v>
      </c>
      <c r="B346" s="23">
        <v>775</v>
      </c>
      <c r="C346" s="23">
        <v>798</v>
      </c>
      <c r="D346" s="23">
        <v>817</v>
      </c>
      <c r="E346" s="23">
        <v>858</v>
      </c>
      <c r="F346" s="23">
        <v>1100</v>
      </c>
      <c r="H346" s="26" t="s">
        <v>285</v>
      </c>
      <c r="I346" s="27">
        <v>472.483</v>
      </c>
      <c r="J346" s="27">
        <v>456.99299999999999</v>
      </c>
      <c r="K346" s="27">
        <v>462.50300000000004</v>
      </c>
      <c r="L346" s="27">
        <v>443.00100000000003</v>
      </c>
      <c r="M346" s="27">
        <v>436.55799999999999</v>
      </c>
      <c r="N346" s="27">
        <v>430.09300000000002</v>
      </c>
      <c r="O346" s="27">
        <v>422.46899999999999</v>
      </c>
      <c r="P346" s="27">
        <v>420.03200000000004</v>
      </c>
      <c r="Q346" s="27">
        <v>423.44900000000001</v>
      </c>
      <c r="R346" s="27">
        <v>421.20600000000002</v>
      </c>
      <c r="S346" s="27">
        <v>420.80200000000002</v>
      </c>
      <c r="T346" s="27"/>
      <c r="U346" s="32" t="s">
        <v>409</v>
      </c>
      <c r="V346" s="27">
        <v>1411.9749999999999</v>
      </c>
    </row>
    <row r="347" spans="1:22" x14ac:dyDescent="0.2">
      <c r="A347" s="23" t="s">
        <v>336</v>
      </c>
      <c r="B347" s="23">
        <v>47</v>
      </c>
      <c r="C347" s="23">
        <v>132</v>
      </c>
      <c r="D347" s="23">
        <v>121</v>
      </c>
      <c r="E347" s="23">
        <v>153</v>
      </c>
      <c r="F347" s="23">
        <v>114</v>
      </c>
      <c r="H347" s="26" t="s">
        <v>286</v>
      </c>
      <c r="I347" s="27">
        <v>105.714</v>
      </c>
      <c r="J347" s="27">
        <v>113.19800000000001</v>
      </c>
      <c r="K347" s="27">
        <v>152.54499999999999</v>
      </c>
      <c r="L347" s="27">
        <v>193.97800000000001</v>
      </c>
      <c r="M347" s="27">
        <v>204.202</v>
      </c>
      <c r="N347" s="27">
        <v>204.387</v>
      </c>
      <c r="O347" s="27">
        <v>204.971</v>
      </c>
      <c r="P347" s="27">
        <v>202.322</v>
      </c>
      <c r="Q347" s="27">
        <v>204.88</v>
      </c>
      <c r="R347" s="27">
        <v>211.72400000000002</v>
      </c>
      <c r="S347" s="27">
        <v>211.27800000000002</v>
      </c>
      <c r="T347" s="27"/>
      <c r="U347" s="32" t="s">
        <v>410</v>
      </c>
      <c r="V347" s="27">
        <v>420.08700000000005</v>
      </c>
    </row>
    <row r="348" spans="1:22" x14ac:dyDescent="0.2">
      <c r="A348" s="23" t="s">
        <v>337</v>
      </c>
      <c r="B348" s="23">
        <v>791</v>
      </c>
      <c r="C348" s="23">
        <v>1109</v>
      </c>
      <c r="D348" s="23">
        <v>1079</v>
      </c>
      <c r="E348" s="23">
        <v>1065</v>
      </c>
      <c r="F348" s="23">
        <v>1003</v>
      </c>
      <c r="H348" s="26" t="s">
        <v>287</v>
      </c>
      <c r="I348" s="27">
        <v>55.488</v>
      </c>
      <c r="J348" s="28">
        <v>28.351000000000003</v>
      </c>
      <c r="K348" s="27">
        <v>30.11</v>
      </c>
      <c r="L348" s="27"/>
      <c r="M348" s="27"/>
      <c r="N348" s="27"/>
      <c r="O348" s="27"/>
      <c r="P348" s="27">
        <v>6.7000000000000004E-2</v>
      </c>
      <c r="Q348" s="27"/>
      <c r="R348" s="27"/>
      <c r="S348" s="27"/>
      <c r="T348" s="27"/>
      <c r="U348" s="32" t="s">
        <v>411</v>
      </c>
      <c r="V348" s="27">
        <v>861.65300000000002</v>
      </c>
    </row>
    <row r="349" spans="1:22" x14ac:dyDescent="0.2">
      <c r="A349" s="23" t="s">
        <v>338</v>
      </c>
      <c r="B349" s="23">
        <v>75</v>
      </c>
      <c r="C349" s="23">
        <v>81</v>
      </c>
      <c r="D349" s="23">
        <v>81</v>
      </c>
      <c r="E349" s="23">
        <v>82</v>
      </c>
      <c r="F349" s="23">
        <v>90</v>
      </c>
      <c r="H349" s="26" t="s">
        <v>288</v>
      </c>
      <c r="I349" s="27">
        <v>5123.1630000000005</v>
      </c>
      <c r="J349" s="27">
        <v>5221.0550000000003</v>
      </c>
      <c r="K349" s="27">
        <v>5358.3429999999998</v>
      </c>
      <c r="L349" s="27">
        <v>5129.9890000000005</v>
      </c>
      <c r="M349" s="27">
        <v>4963.683</v>
      </c>
      <c r="N349" s="27">
        <v>4897.58</v>
      </c>
      <c r="O349" s="27">
        <v>4861.5880000000006</v>
      </c>
      <c r="P349" s="27">
        <v>4880.9940000000006</v>
      </c>
      <c r="Q349" s="27">
        <v>4912.7030000000004</v>
      </c>
      <c r="R349" s="27">
        <v>4877.9470000000001</v>
      </c>
      <c r="S349" s="27">
        <v>4896.13</v>
      </c>
      <c r="T349" s="27"/>
      <c r="U349" s="32" t="s">
        <v>412</v>
      </c>
      <c r="V349" s="27">
        <v>157.941</v>
      </c>
    </row>
    <row r="350" spans="1:22" x14ac:dyDescent="0.2">
      <c r="A350" s="23" t="s">
        <v>339</v>
      </c>
      <c r="B350" s="23">
        <v>1794</v>
      </c>
      <c r="C350" s="23">
        <v>1756</v>
      </c>
      <c r="D350" s="23">
        <v>1747</v>
      </c>
      <c r="E350" s="23">
        <v>1806</v>
      </c>
      <c r="F350" s="23">
        <v>1999</v>
      </c>
      <c r="H350" s="26" t="s">
        <v>289</v>
      </c>
      <c r="I350" s="27">
        <v>241.114</v>
      </c>
      <c r="J350" s="27">
        <v>275.82900000000001</v>
      </c>
      <c r="K350" s="27">
        <v>308.29000000000002</v>
      </c>
      <c r="L350" s="27">
        <v>291.02</v>
      </c>
      <c r="M350" s="27">
        <v>291.19400000000002</v>
      </c>
      <c r="N350" s="27">
        <v>292.84500000000003</v>
      </c>
      <c r="O350" s="27">
        <v>291.339</v>
      </c>
      <c r="P350" s="27">
        <v>295.74600000000004</v>
      </c>
      <c r="Q350" s="27">
        <v>292.78500000000003</v>
      </c>
      <c r="R350" s="27">
        <v>295.57600000000002</v>
      </c>
      <c r="S350" s="27">
        <v>289.24400000000003</v>
      </c>
      <c r="T350" s="27"/>
      <c r="U350" s="32" t="s">
        <v>413</v>
      </c>
      <c r="V350" s="27">
        <v>80.506</v>
      </c>
    </row>
    <row r="351" spans="1:22" x14ac:dyDescent="0.2">
      <c r="A351" s="23" t="s">
        <v>340</v>
      </c>
      <c r="B351" s="23">
        <v>92</v>
      </c>
      <c r="C351" s="23">
        <v>90</v>
      </c>
      <c r="D351" s="23">
        <v>92</v>
      </c>
      <c r="E351" s="23">
        <v>90</v>
      </c>
      <c r="F351" s="23">
        <v>104</v>
      </c>
      <c r="H351" s="26" t="s">
        <v>290</v>
      </c>
      <c r="I351" s="27">
        <v>43.161999999999999</v>
      </c>
      <c r="J351" s="27">
        <v>48.512</v>
      </c>
      <c r="K351" s="27">
        <v>54.942</v>
      </c>
      <c r="L351" s="27">
        <v>55.935000000000002</v>
      </c>
      <c r="M351" s="27">
        <v>77.542000000000002</v>
      </c>
      <c r="N351" s="27">
        <v>74.602000000000004</v>
      </c>
      <c r="O351" s="27">
        <v>72.112000000000009</v>
      </c>
      <c r="P351" s="27">
        <v>75.45</v>
      </c>
      <c r="Q351" s="27">
        <v>73.356000000000009</v>
      </c>
      <c r="R351" s="27">
        <v>71.691000000000003</v>
      </c>
      <c r="S351" s="27">
        <v>70.927999999999997</v>
      </c>
      <c r="T351" s="27"/>
      <c r="U351" s="32" t="s">
        <v>414</v>
      </c>
      <c r="V351" s="27">
        <v>1</v>
      </c>
    </row>
    <row r="352" spans="1:22" x14ac:dyDescent="0.2">
      <c r="A352" s="23" t="s">
        <v>341</v>
      </c>
      <c r="B352" s="23">
        <v>2346</v>
      </c>
      <c r="C352" s="23">
        <v>2333</v>
      </c>
      <c r="D352" s="23">
        <v>2333</v>
      </c>
      <c r="E352" s="23">
        <v>2367</v>
      </c>
      <c r="F352" s="23">
        <v>2374</v>
      </c>
      <c r="H352" s="26" t="s">
        <v>291</v>
      </c>
      <c r="I352" s="27">
        <v>1503.2470000000001</v>
      </c>
      <c r="J352" s="27">
        <v>1523.6270000000002</v>
      </c>
      <c r="K352" s="27">
        <v>1550.309</v>
      </c>
      <c r="L352" s="27">
        <v>1572.5060000000001</v>
      </c>
      <c r="M352" s="27">
        <v>1549.5980000000002</v>
      </c>
      <c r="N352" s="27">
        <v>1540.106</v>
      </c>
      <c r="O352" s="27">
        <v>1545.8690000000001</v>
      </c>
      <c r="P352" s="27">
        <v>1561.0310000000002</v>
      </c>
      <c r="Q352" s="27">
        <v>1544.0820000000001</v>
      </c>
      <c r="R352" s="27">
        <v>1551.92</v>
      </c>
      <c r="S352" s="27">
        <v>1548.683</v>
      </c>
      <c r="T352" s="27"/>
      <c r="U352" s="32" t="s">
        <v>415</v>
      </c>
      <c r="V352" s="27">
        <v>2595.9079999999999</v>
      </c>
    </row>
    <row r="353" spans="1:22" x14ac:dyDescent="0.2">
      <c r="A353" s="23" t="s">
        <v>342</v>
      </c>
      <c r="B353" s="23">
        <v>1863</v>
      </c>
      <c r="C353" s="23">
        <v>1885</v>
      </c>
      <c r="D353" s="23">
        <v>1845</v>
      </c>
      <c r="E353" s="23">
        <v>1850</v>
      </c>
      <c r="F353" s="23">
        <v>1833</v>
      </c>
      <c r="H353" s="26" t="s">
        <v>292</v>
      </c>
      <c r="I353" s="27">
        <v>30.639000000000003</v>
      </c>
      <c r="J353" s="27">
        <v>32.084000000000003</v>
      </c>
      <c r="K353" s="27">
        <v>34.472000000000001</v>
      </c>
      <c r="L353" s="27">
        <v>33.377000000000002</v>
      </c>
      <c r="M353" s="27">
        <v>34.395000000000003</v>
      </c>
      <c r="N353" s="27">
        <v>34.523000000000003</v>
      </c>
      <c r="O353" s="27">
        <v>33.765000000000001</v>
      </c>
      <c r="P353" s="27">
        <v>33.331000000000003</v>
      </c>
      <c r="Q353" s="27">
        <v>33.731000000000002</v>
      </c>
      <c r="R353" s="27">
        <v>32.469000000000001</v>
      </c>
      <c r="S353" s="27">
        <v>32.642000000000003</v>
      </c>
      <c r="T353" s="27"/>
      <c r="U353" s="32" t="s">
        <v>416</v>
      </c>
      <c r="V353" s="27">
        <v>148.87200000000001</v>
      </c>
    </row>
    <row r="354" spans="1:22" x14ac:dyDescent="0.2">
      <c r="A354" s="23" t="s">
        <v>343</v>
      </c>
      <c r="B354" s="23">
        <v>976</v>
      </c>
      <c r="C354" s="23">
        <v>956</v>
      </c>
      <c r="D354" s="23">
        <v>942</v>
      </c>
      <c r="E354" s="23">
        <v>959</v>
      </c>
      <c r="F354" s="23">
        <v>939</v>
      </c>
      <c r="H354" s="26" t="s">
        <v>293</v>
      </c>
      <c r="I354" s="27">
        <v>101.111</v>
      </c>
      <c r="J354" s="27">
        <v>100.69200000000001</v>
      </c>
      <c r="K354" s="27">
        <v>107.68</v>
      </c>
      <c r="L354" s="27">
        <v>112.30800000000001</v>
      </c>
      <c r="M354" s="27">
        <v>105.13300000000001</v>
      </c>
      <c r="N354" s="27">
        <v>104.29300000000001</v>
      </c>
      <c r="O354" s="27">
        <v>104.21900000000001</v>
      </c>
      <c r="P354" s="27">
        <v>91.912000000000006</v>
      </c>
      <c r="Q354" s="27">
        <v>90.597999999999999</v>
      </c>
      <c r="R354" s="27">
        <v>90.87700000000001</v>
      </c>
      <c r="S354" s="27">
        <v>97.97</v>
      </c>
      <c r="T354" s="27"/>
      <c r="U354" s="32" t="s">
        <v>417</v>
      </c>
      <c r="V354" s="27">
        <v>8.5330000000000013</v>
      </c>
    </row>
    <row r="355" spans="1:22" x14ac:dyDescent="0.2">
      <c r="A355" s="23" t="s">
        <v>344</v>
      </c>
      <c r="B355" s="23">
        <v>156</v>
      </c>
      <c r="C355" s="23">
        <v>159</v>
      </c>
      <c r="D355" s="23">
        <v>165</v>
      </c>
      <c r="E355" s="23">
        <v>165</v>
      </c>
      <c r="F355" s="23">
        <v>165</v>
      </c>
      <c r="H355" s="26" t="s">
        <v>294</v>
      </c>
      <c r="I355" s="27">
        <v>6</v>
      </c>
      <c r="J355" s="27">
        <v>6</v>
      </c>
      <c r="K355" s="27">
        <v>6.1740000000000004</v>
      </c>
      <c r="L355" s="27">
        <v>7.4940000000000007</v>
      </c>
      <c r="M355" s="27">
        <v>8.4939999999999998</v>
      </c>
      <c r="N355" s="27">
        <v>7.7470000000000008</v>
      </c>
      <c r="O355" s="27">
        <v>7.7470000000000008</v>
      </c>
      <c r="P355" s="27">
        <v>7.7470000000000008</v>
      </c>
      <c r="Q355" s="27">
        <v>7</v>
      </c>
      <c r="R355" s="27">
        <v>6</v>
      </c>
      <c r="S355" s="27">
        <v>6.8</v>
      </c>
      <c r="T355" s="27"/>
      <c r="U355" s="32" t="s">
        <v>418</v>
      </c>
      <c r="V355" s="27">
        <v>243.44300000000001</v>
      </c>
    </row>
    <row r="356" spans="1:22" x14ac:dyDescent="0.2">
      <c r="A356" s="23" t="s">
        <v>345</v>
      </c>
      <c r="B356" s="23">
        <v>569</v>
      </c>
      <c r="C356" s="23">
        <v>559</v>
      </c>
      <c r="D356" s="23">
        <v>524</v>
      </c>
      <c r="E356" s="23">
        <v>559</v>
      </c>
      <c r="F356" s="23">
        <v>453</v>
      </c>
      <c r="H356" s="26" t="s">
        <v>295</v>
      </c>
      <c r="I356" s="27">
        <v>29.568000000000001</v>
      </c>
      <c r="J356" s="27">
        <v>33.874000000000002</v>
      </c>
      <c r="K356" s="27">
        <v>34.786000000000001</v>
      </c>
      <c r="L356" s="27">
        <v>34.746000000000002</v>
      </c>
      <c r="M356" s="27">
        <v>33.113</v>
      </c>
      <c r="N356" s="27">
        <v>32.024999999999999</v>
      </c>
      <c r="O356" s="27">
        <v>31.024999999999999</v>
      </c>
      <c r="P356" s="27">
        <v>30.816000000000003</v>
      </c>
      <c r="Q356" s="27">
        <v>30.749000000000002</v>
      </c>
      <c r="R356" s="27">
        <v>33.066000000000003</v>
      </c>
      <c r="S356" s="27">
        <v>33.446000000000005</v>
      </c>
      <c r="T356" s="27"/>
      <c r="U356" s="32" t="s">
        <v>419</v>
      </c>
      <c r="V356" s="27">
        <v>64.650999999999996</v>
      </c>
    </row>
    <row r="357" spans="1:22" x14ac:dyDescent="0.2">
      <c r="A357" s="23" t="s">
        <v>346</v>
      </c>
      <c r="B357" s="23">
        <v>9</v>
      </c>
      <c r="C357" s="23">
        <v>11</v>
      </c>
      <c r="D357" s="23">
        <v>11</v>
      </c>
      <c r="E357" s="23">
        <v>12</v>
      </c>
      <c r="F357" s="23">
        <v>16</v>
      </c>
      <c r="H357" s="26" t="s">
        <v>296</v>
      </c>
      <c r="I357" s="27">
        <v>198.119</v>
      </c>
      <c r="J357" s="27">
        <v>197.899</v>
      </c>
      <c r="K357" s="27">
        <v>189.107</v>
      </c>
      <c r="L357" s="27">
        <v>182.01900000000001</v>
      </c>
      <c r="M357" s="27">
        <v>175.57900000000001</v>
      </c>
      <c r="N357" s="27">
        <v>174.31300000000002</v>
      </c>
      <c r="O357" s="27">
        <v>174.86600000000001</v>
      </c>
      <c r="P357" s="27">
        <v>163.31200000000001</v>
      </c>
      <c r="Q357" s="27">
        <v>162.99200000000002</v>
      </c>
      <c r="R357" s="27">
        <v>166.20500000000001</v>
      </c>
      <c r="S357" s="27">
        <v>167.524</v>
      </c>
      <c r="T357" s="27"/>
      <c r="U357" s="32" t="s">
        <v>420</v>
      </c>
      <c r="V357" s="27">
        <v>164.12800000000001</v>
      </c>
    </row>
    <row r="358" spans="1:22" x14ac:dyDescent="0.2">
      <c r="A358" s="23" t="s">
        <v>386</v>
      </c>
      <c r="C358" s="23">
        <v>1.079</v>
      </c>
      <c r="D358" s="23">
        <v>1.079</v>
      </c>
      <c r="E358" s="23">
        <v>1.0660000000000001</v>
      </c>
      <c r="F358" s="23">
        <v>4.742</v>
      </c>
      <c r="H358" s="26" t="s">
        <v>297</v>
      </c>
      <c r="I358" s="27">
        <v>3.7070000000000003</v>
      </c>
      <c r="J358" s="27">
        <v>4</v>
      </c>
      <c r="K358" s="27">
        <v>6</v>
      </c>
      <c r="L358" s="27">
        <v>5.8530000000000006</v>
      </c>
      <c r="M358" s="27">
        <v>6.6530000000000005</v>
      </c>
      <c r="N358" s="27">
        <v>5.6530000000000005</v>
      </c>
      <c r="O358" s="27">
        <v>5.6530000000000005</v>
      </c>
      <c r="P358" s="27">
        <v>5.6530000000000005</v>
      </c>
      <c r="Q358" s="27">
        <v>6.6530000000000005</v>
      </c>
      <c r="R358" s="27">
        <v>8.5460000000000012</v>
      </c>
      <c r="S358" s="27">
        <v>8.5460000000000012</v>
      </c>
      <c r="T358" s="27"/>
      <c r="U358" s="32" t="s">
        <v>421</v>
      </c>
      <c r="V358" s="27">
        <v>12.773000000000001</v>
      </c>
    </row>
    <row r="359" spans="1:22" x14ac:dyDescent="0.2">
      <c r="A359" s="23" t="s">
        <v>968</v>
      </c>
      <c r="F359" s="23">
        <v>0.51</v>
      </c>
      <c r="H359" s="26" t="s">
        <v>298</v>
      </c>
      <c r="I359" s="27">
        <v>8.6280000000000001</v>
      </c>
      <c r="J359" s="27">
        <v>7.8090000000000002</v>
      </c>
      <c r="K359" s="27">
        <v>7.31</v>
      </c>
      <c r="L359" s="27">
        <v>8.6020000000000003</v>
      </c>
      <c r="M359" s="27">
        <v>7.609</v>
      </c>
      <c r="N359" s="27">
        <v>7.609</v>
      </c>
      <c r="O359" s="27">
        <v>7.609</v>
      </c>
      <c r="P359" s="27">
        <v>7.609</v>
      </c>
      <c r="Q359" s="27">
        <v>5.609</v>
      </c>
      <c r="R359" s="27">
        <v>4.109</v>
      </c>
      <c r="S359" s="27">
        <v>5.109</v>
      </c>
      <c r="T359" s="27"/>
      <c r="U359" s="32" t="s">
        <v>422</v>
      </c>
      <c r="V359" s="27">
        <v>51.402000000000001</v>
      </c>
    </row>
    <row r="360" spans="1:22" x14ac:dyDescent="0.2">
      <c r="A360" s="23" t="s">
        <v>1425</v>
      </c>
      <c r="B360" s="23">
        <v>5</v>
      </c>
      <c r="H360" s="26" t="s">
        <v>390</v>
      </c>
      <c r="I360" s="27">
        <v>73.134</v>
      </c>
      <c r="J360" s="27">
        <v>70.609000000000009</v>
      </c>
      <c r="K360" s="27">
        <v>68.543000000000006</v>
      </c>
      <c r="L360" s="27">
        <v>66.31</v>
      </c>
      <c r="M360" s="27">
        <v>65.417000000000002</v>
      </c>
      <c r="N360" s="27">
        <v>65.137</v>
      </c>
      <c r="O360" s="27">
        <v>63.803000000000004</v>
      </c>
      <c r="P360" s="27">
        <v>56.623000000000005</v>
      </c>
      <c r="Q360" s="27">
        <v>57.823</v>
      </c>
      <c r="R360" s="27">
        <v>59.689</v>
      </c>
      <c r="S360" s="27">
        <v>59.062000000000005</v>
      </c>
      <c r="T360" s="27"/>
      <c r="U360" s="32" t="s">
        <v>424</v>
      </c>
      <c r="V360" s="27">
        <v>358.233</v>
      </c>
    </row>
    <row r="361" spans="1:22" x14ac:dyDescent="0.2">
      <c r="A361" s="23" t="s">
        <v>972</v>
      </c>
      <c r="B361" s="23">
        <v>58.473000000000006</v>
      </c>
      <c r="C361" s="23">
        <v>52.221000000000004</v>
      </c>
      <c r="D361" s="23">
        <v>51.795999999999999</v>
      </c>
      <c r="E361" s="23">
        <v>55.196000000000005</v>
      </c>
      <c r="F361" s="23">
        <v>59.433</v>
      </c>
      <c r="H361" s="26" t="s">
        <v>391</v>
      </c>
      <c r="I361" s="27">
        <v>1299.4640000000002</v>
      </c>
      <c r="J361" s="27">
        <v>1337.123</v>
      </c>
      <c r="K361" s="27">
        <v>1423.855</v>
      </c>
      <c r="L361" s="27">
        <v>1434.8410000000001</v>
      </c>
      <c r="M361" s="27">
        <v>1438.63</v>
      </c>
      <c r="N361" s="27">
        <v>1421.12</v>
      </c>
      <c r="O361" s="27">
        <v>1394.4660000000001</v>
      </c>
      <c r="P361" s="27">
        <v>1385.3920000000001</v>
      </c>
      <c r="Q361" s="27">
        <v>1401.7270000000001</v>
      </c>
      <c r="R361" s="27">
        <v>1403.3230000000001</v>
      </c>
      <c r="S361" s="27">
        <v>1412.1130000000001</v>
      </c>
      <c r="T361" s="27"/>
      <c r="U361" s="32" t="s">
        <v>425</v>
      </c>
      <c r="V361" s="27">
        <v>9.5869999999999997</v>
      </c>
    </row>
    <row r="362" spans="1:22" x14ac:dyDescent="0.2">
      <c r="A362" s="23" t="s">
        <v>1051</v>
      </c>
      <c r="B362" s="23">
        <v>955.83900000000006</v>
      </c>
      <c r="C362" s="23">
        <v>913.53700000000003</v>
      </c>
      <c r="D362" s="23">
        <v>936.46400000000006</v>
      </c>
      <c r="E362" s="23">
        <v>936.13400000000001</v>
      </c>
      <c r="F362" s="23">
        <v>923.01300000000003</v>
      </c>
      <c r="H362" s="26" t="s">
        <v>392</v>
      </c>
      <c r="I362" s="27">
        <v>2966.442</v>
      </c>
      <c r="J362" s="27">
        <v>2967.3530000000001</v>
      </c>
      <c r="K362" s="27">
        <v>3090.2950000000001</v>
      </c>
      <c r="L362" s="27">
        <v>3044.6480000000001</v>
      </c>
      <c r="M362" s="27">
        <v>2943.4460000000004</v>
      </c>
      <c r="N362" s="27">
        <v>2881.6750000000002</v>
      </c>
      <c r="O362" s="27">
        <v>2825.625</v>
      </c>
      <c r="P362" s="27">
        <v>2802.0210000000002</v>
      </c>
      <c r="Q362" s="27">
        <v>2808.614</v>
      </c>
      <c r="R362" s="27">
        <v>2804.6870000000004</v>
      </c>
      <c r="S362" s="27">
        <v>2815.6370000000002</v>
      </c>
      <c r="T362" s="27"/>
      <c r="U362" s="32" t="s">
        <v>426</v>
      </c>
      <c r="V362" s="27">
        <v>16.38</v>
      </c>
    </row>
    <row r="363" spans="1:22" x14ac:dyDescent="0.2">
      <c r="A363" s="23" t="s">
        <v>1056</v>
      </c>
      <c r="B363" s="23">
        <v>299.07600000000002</v>
      </c>
      <c r="C363" s="23">
        <v>316.91200000000003</v>
      </c>
      <c r="D363" s="23">
        <v>314.714</v>
      </c>
      <c r="E363" s="23">
        <v>318.87400000000002</v>
      </c>
      <c r="F363" s="23">
        <v>334.63800000000003</v>
      </c>
      <c r="H363" s="26" t="s">
        <v>393</v>
      </c>
      <c r="I363" s="27">
        <v>0.19800000000000001</v>
      </c>
      <c r="J363" s="27">
        <v>0.19500000000000001</v>
      </c>
      <c r="K363" s="27">
        <v>1.1020000000000001</v>
      </c>
      <c r="L363" s="27">
        <v>0.995</v>
      </c>
      <c r="M363" s="27"/>
      <c r="N363" s="27"/>
      <c r="O363" s="27">
        <v>1</v>
      </c>
      <c r="P363" s="27">
        <v>1</v>
      </c>
      <c r="Q363" s="27">
        <v>1</v>
      </c>
      <c r="R363" s="27">
        <v>1</v>
      </c>
      <c r="S363" s="27">
        <v>1</v>
      </c>
      <c r="T363" s="27"/>
      <c r="U363" s="32" t="s">
        <v>427</v>
      </c>
      <c r="V363" s="27">
        <v>121.30600000000001</v>
      </c>
    </row>
    <row r="364" spans="1:22" x14ac:dyDescent="0.2">
      <c r="A364" s="23" t="s">
        <v>347</v>
      </c>
      <c r="B364" s="23">
        <v>1097.662</v>
      </c>
      <c r="C364" s="23">
        <v>1241.2740000000001</v>
      </c>
      <c r="D364" s="23">
        <v>1196.846</v>
      </c>
      <c r="E364" s="23">
        <v>1163.673</v>
      </c>
      <c r="H364" s="26" t="s">
        <v>394</v>
      </c>
      <c r="I364" s="27">
        <v>956.38300000000004</v>
      </c>
      <c r="J364" s="27">
        <v>816.52600000000007</v>
      </c>
      <c r="K364" s="27">
        <v>834.13800000000003</v>
      </c>
      <c r="L364" s="27">
        <v>848.65200000000004</v>
      </c>
      <c r="M364" s="27">
        <v>827.76700000000005</v>
      </c>
      <c r="N364" s="27">
        <v>791.83800000000008</v>
      </c>
      <c r="O364" s="27">
        <v>784.41600000000005</v>
      </c>
      <c r="P364" s="27">
        <v>778.64200000000005</v>
      </c>
      <c r="Q364" s="27">
        <v>779.64</v>
      </c>
      <c r="R364" s="27">
        <v>769.35200000000009</v>
      </c>
      <c r="S364" s="27">
        <v>763.09</v>
      </c>
      <c r="T364" s="27"/>
      <c r="U364" s="32" t="s">
        <v>428</v>
      </c>
      <c r="V364" s="27">
        <v>247.399</v>
      </c>
    </row>
    <row r="365" spans="1:22" x14ac:dyDescent="0.2">
      <c r="A365" s="23" t="s">
        <v>769</v>
      </c>
      <c r="B365" s="23">
        <v>39.756</v>
      </c>
      <c r="C365" s="23">
        <v>39.926000000000002</v>
      </c>
      <c r="D365" s="23">
        <v>44.494999999999997</v>
      </c>
      <c r="E365" s="23">
        <v>45.708000000000006</v>
      </c>
      <c r="F365" s="23">
        <v>49.064999999999998</v>
      </c>
      <c r="H365" s="26" t="s">
        <v>395</v>
      </c>
      <c r="I365" s="27">
        <v>72.754999999999995</v>
      </c>
      <c r="J365" s="27">
        <v>163.12900000000002</v>
      </c>
      <c r="K365" s="27">
        <v>195.86800000000002</v>
      </c>
      <c r="L365" s="27">
        <v>193.09100000000001</v>
      </c>
      <c r="M365" s="27">
        <v>201.32499999999999</v>
      </c>
      <c r="N365" s="27">
        <v>229.339</v>
      </c>
      <c r="O365" s="27">
        <v>228.06100000000001</v>
      </c>
      <c r="P365" s="27">
        <v>228.50300000000001</v>
      </c>
      <c r="Q365" s="27">
        <v>230.33200000000002</v>
      </c>
      <c r="R365" s="27">
        <v>229.54499999999999</v>
      </c>
      <c r="S365" s="27">
        <v>232.976</v>
      </c>
      <c r="T365" s="27"/>
      <c r="U365" s="32" t="s">
        <v>381</v>
      </c>
      <c r="V365" s="27">
        <v>594.83000000000004</v>
      </c>
    </row>
    <row r="366" spans="1:22" x14ac:dyDescent="0.2">
      <c r="A366" s="23" t="s">
        <v>781</v>
      </c>
      <c r="B366" s="23">
        <v>717.56799999999998</v>
      </c>
      <c r="C366" s="23">
        <v>732.47500000000002</v>
      </c>
      <c r="D366" s="23">
        <v>711.13300000000004</v>
      </c>
      <c r="E366" s="23">
        <v>725.49900000000002</v>
      </c>
      <c r="F366" s="23">
        <v>780.12200000000007</v>
      </c>
      <c r="H366" s="26" t="s">
        <v>396</v>
      </c>
      <c r="I366" s="27">
        <v>262.09800000000001</v>
      </c>
      <c r="J366" s="28">
        <v>97.041000000000011</v>
      </c>
      <c r="K366" s="27">
        <v>54.024000000000001</v>
      </c>
      <c r="L366" s="27">
        <v>57.834000000000003</v>
      </c>
      <c r="M366" s="27">
        <v>16.760000000000002</v>
      </c>
      <c r="N366" s="27">
        <v>15.76</v>
      </c>
      <c r="O366" s="27">
        <v>15.907</v>
      </c>
      <c r="P366" s="27">
        <v>59.362000000000002</v>
      </c>
      <c r="Q366" s="27">
        <v>52.462000000000003</v>
      </c>
      <c r="R366" s="27">
        <v>13</v>
      </c>
      <c r="S366" s="27">
        <v>15</v>
      </c>
      <c r="T366" s="27"/>
      <c r="U366" s="32" t="s">
        <v>383</v>
      </c>
      <c r="V366" s="27">
        <v>96.239000000000004</v>
      </c>
    </row>
    <row r="367" spans="1:22" x14ac:dyDescent="0.2">
      <c r="A367" s="23" t="s">
        <v>786</v>
      </c>
      <c r="B367" s="23">
        <v>1755.335</v>
      </c>
      <c r="C367" s="23">
        <v>2022.15</v>
      </c>
      <c r="D367" s="23">
        <v>2033.6930000000002</v>
      </c>
      <c r="E367" s="23">
        <v>2140.9770000000003</v>
      </c>
      <c r="F367" s="23">
        <v>3178.0190000000002</v>
      </c>
      <c r="H367" s="26" t="s">
        <v>397</v>
      </c>
      <c r="I367" s="27">
        <v>8604.612000000001</v>
      </c>
      <c r="J367" s="27">
        <v>8633.1920000000009</v>
      </c>
      <c r="K367" s="27">
        <v>8801.5249999999996</v>
      </c>
      <c r="L367" s="27">
        <v>8870.0480000000007</v>
      </c>
      <c r="M367" s="27">
        <v>8779.68</v>
      </c>
      <c r="N367" s="27">
        <v>8672.366</v>
      </c>
      <c r="O367" s="27">
        <v>8597.93</v>
      </c>
      <c r="P367" s="27">
        <v>8570.5439999999999</v>
      </c>
      <c r="Q367" s="27">
        <v>8609.7470000000012</v>
      </c>
      <c r="R367" s="27">
        <v>8651.4480000000003</v>
      </c>
      <c r="S367" s="27">
        <v>8718.5959999999995</v>
      </c>
      <c r="T367" s="27"/>
      <c r="U367" s="32" t="s">
        <v>698</v>
      </c>
      <c r="V367" s="27">
        <v>33.556000000000004</v>
      </c>
    </row>
    <row r="368" spans="1:22" x14ac:dyDescent="0.2">
      <c r="A368" s="23" t="s">
        <v>791</v>
      </c>
      <c r="B368" s="23">
        <v>505.79500000000002</v>
      </c>
      <c r="C368" s="23">
        <v>535.04499999999996</v>
      </c>
      <c r="D368" s="23">
        <v>544.92899999999997</v>
      </c>
      <c r="E368" s="23">
        <v>572.80900000000008</v>
      </c>
      <c r="F368" s="23">
        <v>764.08</v>
      </c>
      <c r="H368" s="26" t="s">
        <v>398</v>
      </c>
      <c r="I368" s="27">
        <v>373.12800000000004</v>
      </c>
      <c r="J368" s="27">
        <v>474.34400000000005</v>
      </c>
      <c r="K368" s="27">
        <v>499.03400000000005</v>
      </c>
      <c r="L368" s="27">
        <v>499.71900000000005</v>
      </c>
      <c r="M368" s="27">
        <v>501.19499999999999</v>
      </c>
      <c r="N368" s="27">
        <v>495.00200000000001</v>
      </c>
      <c r="O368" s="27">
        <v>491.72300000000001</v>
      </c>
      <c r="P368" s="27">
        <v>500.28200000000004</v>
      </c>
      <c r="Q368" s="27">
        <v>499.28</v>
      </c>
      <c r="R368" s="27">
        <v>498.19900000000001</v>
      </c>
      <c r="S368" s="27">
        <v>500.25700000000001</v>
      </c>
      <c r="T368" s="27"/>
      <c r="U368" s="32" t="s">
        <v>699</v>
      </c>
      <c r="V368" s="27">
        <v>1700.1990000000001</v>
      </c>
    </row>
    <row r="369" spans="1:22" x14ac:dyDescent="0.2">
      <c r="A369" s="23" t="s">
        <v>353</v>
      </c>
      <c r="B369" s="23">
        <v>39.478000000000002</v>
      </c>
      <c r="C369" s="23">
        <v>120.91600000000001</v>
      </c>
      <c r="D369" s="23">
        <v>112.05200000000001</v>
      </c>
      <c r="E369" s="23">
        <v>142.28400000000002</v>
      </c>
      <c r="F369" s="23">
        <v>100.73</v>
      </c>
      <c r="H369" s="26" t="s">
        <v>399</v>
      </c>
      <c r="I369" s="27">
        <v>60.791000000000004</v>
      </c>
      <c r="J369" s="27">
        <v>74.536000000000001</v>
      </c>
      <c r="K369" s="27">
        <v>78.793000000000006</v>
      </c>
      <c r="L369" s="27">
        <v>84.093000000000004</v>
      </c>
      <c r="M369" s="27">
        <v>81.966999999999999</v>
      </c>
      <c r="N369" s="27">
        <v>78.567000000000007</v>
      </c>
      <c r="O369" s="27">
        <v>77.097000000000008</v>
      </c>
      <c r="P369" s="27">
        <v>74.27</v>
      </c>
      <c r="Q369" s="27">
        <v>71.257000000000005</v>
      </c>
      <c r="R369" s="27">
        <v>66.924000000000007</v>
      </c>
      <c r="S369" s="27">
        <v>65.864000000000004</v>
      </c>
      <c r="T369" s="27"/>
      <c r="U369" s="32" t="s">
        <v>700</v>
      </c>
      <c r="V369" s="27">
        <v>92.305999999999997</v>
      </c>
    </row>
    <row r="370" spans="1:22" x14ac:dyDescent="0.2">
      <c r="A370" s="23" t="s">
        <v>718</v>
      </c>
      <c r="B370" s="23">
        <v>511.09</v>
      </c>
      <c r="C370" s="23">
        <v>724.09900000000005</v>
      </c>
      <c r="D370" s="23">
        <v>707.08800000000008</v>
      </c>
      <c r="E370" s="23">
        <v>702.96300000000008</v>
      </c>
      <c r="F370" s="23">
        <v>668.47199999999998</v>
      </c>
      <c r="H370" s="26" t="s">
        <v>400</v>
      </c>
      <c r="I370" s="27">
        <v>1790.1080000000002</v>
      </c>
      <c r="J370" s="27">
        <v>1840.5440000000001</v>
      </c>
      <c r="K370" s="27">
        <v>1945.1880000000001</v>
      </c>
      <c r="L370" s="27">
        <v>1949.739</v>
      </c>
      <c r="M370" s="27">
        <v>1922.7440000000001</v>
      </c>
      <c r="N370" s="27">
        <v>1891.8860000000002</v>
      </c>
      <c r="O370" s="27">
        <v>1871.241</v>
      </c>
      <c r="P370" s="27">
        <v>1876.6220000000001</v>
      </c>
      <c r="Q370" s="27">
        <v>1857.356</v>
      </c>
      <c r="R370" s="27">
        <v>1860.7340000000002</v>
      </c>
      <c r="S370" s="27">
        <v>1867.1560000000002</v>
      </c>
      <c r="T370" s="27"/>
      <c r="U370" s="32" t="s">
        <v>701</v>
      </c>
      <c r="V370" s="27">
        <v>14.547000000000001</v>
      </c>
    </row>
    <row r="371" spans="1:22" x14ac:dyDescent="0.2">
      <c r="A371" s="23" t="s">
        <v>121</v>
      </c>
      <c r="B371" s="23">
        <v>69.457000000000008</v>
      </c>
      <c r="C371" s="23">
        <v>74.649000000000001</v>
      </c>
      <c r="D371" s="23">
        <v>75.650000000000006</v>
      </c>
      <c r="E371" s="23">
        <v>76.496000000000009</v>
      </c>
      <c r="F371" s="23">
        <v>85.2</v>
      </c>
      <c r="H371" s="26" t="s">
        <v>401</v>
      </c>
      <c r="I371" s="27">
        <v>803.46900000000005</v>
      </c>
      <c r="J371" s="27">
        <v>814.87300000000005</v>
      </c>
      <c r="K371" s="27">
        <v>840.69500000000005</v>
      </c>
      <c r="L371" s="27">
        <v>825.25800000000004</v>
      </c>
      <c r="M371" s="27">
        <v>824.60500000000002</v>
      </c>
      <c r="N371" s="27">
        <v>822.75900000000001</v>
      </c>
      <c r="O371" s="27">
        <v>828.08800000000008</v>
      </c>
      <c r="P371" s="27">
        <v>840.88800000000003</v>
      </c>
      <c r="Q371" s="27">
        <v>841.32800000000009</v>
      </c>
      <c r="R371" s="27">
        <v>841.17</v>
      </c>
      <c r="S371" s="27">
        <v>835.94600000000003</v>
      </c>
      <c r="T371" s="27"/>
      <c r="U371" s="32" t="s">
        <v>702</v>
      </c>
      <c r="V371" s="27">
        <v>410.02800000000002</v>
      </c>
    </row>
    <row r="372" spans="1:22" x14ac:dyDescent="0.2">
      <c r="A372" s="23" t="s">
        <v>133</v>
      </c>
      <c r="B372" s="23">
        <v>1310.2910000000002</v>
      </c>
      <c r="C372" s="23">
        <v>1271.5630000000001</v>
      </c>
      <c r="D372" s="23">
        <v>1288.0130000000001</v>
      </c>
      <c r="E372" s="23">
        <v>1338.2349999999999</v>
      </c>
      <c r="F372" s="23">
        <v>1452.075</v>
      </c>
      <c r="H372" s="26" t="s">
        <v>402</v>
      </c>
      <c r="I372" s="27">
        <v>2071.4410000000003</v>
      </c>
      <c r="J372" s="27">
        <v>2111.9639999999999</v>
      </c>
      <c r="K372" s="27">
        <v>2175.8670000000002</v>
      </c>
      <c r="L372" s="27">
        <v>2102.0949999999998</v>
      </c>
      <c r="M372" s="27">
        <v>2076.8340000000003</v>
      </c>
      <c r="N372" s="27">
        <v>2047.5320000000002</v>
      </c>
      <c r="O372" s="27">
        <v>2049.828</v>
      </c>
      <c r="P372" s="27">
        <v>2062.1109999999999</v>
      </c>
      <c r="Q372" s="27">
        <v>2052.8070000000002</v>
      </c>
      <c r="R372" s="27">
        <v>2048.6320000000001</v>
      </c>
      <c r="S372" s="27">
        <v>2039.9430000000002</v>
      </c>
      <c r="T372" s="27"/>
      <c r="U372" s="32" t="s">
        <v>703</v>
      </c>
      <c r="V372" s="27">
        <v>36.17</v>
      </c>
    </row>
    <row r="373" spans="1:22" x14ac:dyDescent="0.2">
      <c r="A373" s="23" t="s">
        <v>874</v>
      </c>
      <c r="B373" s="23">
        <v>68.248000000000005</v>
      </c>
      <c r="C373" s="23">
        <v>67.007000000000005</v>
      </c>
      <c r="D373" s="23">
        <v>68.019000000000005</v>
      </c>
      <c r="E373" s="23">
        <v>67.881</v>
      </c>
      <c r="F373" s="23">
        <v>80.385000000000005</v>
      </c>
      <c r="H373" s="26" t="s">
        <v>594</v>
      </c>
      <c r="I373" s="27">
        <v>0.28000000000000003</v>
      </c>
      <c r="J373" s="27"/>
      <c r="K373" s="27"/>
      <c r="L373" s="27"/>
      <c r="M373" s="27"/>
      <c r="N373" s="27"/>
      <c r="O373" s="27"/>
      <c r="P373" s="27"/>
      <c r="Q373" s="27"/>
      <c r="R373" s="27"/>
      <c r="S373" s="27"/>
      <c r="T373" s="27"/>
      <c r="U373" s="32" t="s">
        <v>704</v>
      </c>
      <c r="V373" s="27">
        <v>119.13300000000001</v>
      </c>
    </row>
    <row r="374" spans="1:22" x14ac:dyDescent="0.2">
      <c r="A374" s="23" t="s">
        <v>879</v>
      </c>
      <c r="B374" s="23">
        <v>1603.355</v>
      </c>
      <c r="C374" s="23">
        <v>1592.277</v>
      </c>
      <c r="D374" s="23">
        <v>1587.729</v>
      </c>
      <c r="E374" s="23">
        <v>1609.711</v>
      </c>
      <c r="F374" s="23">
        <v>1634.058</v>
      </c>
      <c r="H374" s="26" t="s">
        <v>403</v>
      </c>
      <c r="I374" s="27">
        <v>504.846</v>
      </c>
      <c r="J374" s="27">
        <v>499.67500000000001</v>
      </c>
      <c r="K374" s="27">
        <v>525.32600000000002</v>
      </c>
      <c r="L374" s="27">
        <v>521.36700000000008</v>
      </c>
      <c r="M374" s="27">
        <v>523.79700000000003</v>
      </c>
      <c r="N374" s="27">
        <v>522.29899999999998</v>
      </c>
      <c r="O374" s="27">
        <v>526.52100000000007</v>
      </c>
      <c r="P374" s="27">
        <v>528.37599999999998</v>
      </c>
      <c r="Q374" s="27">
        <v>524.49099999999999</v>
      </c>
      <c r="R374" s="27">
        <v>517.91999999999996</v>
      </c>
      <c r="S374" s="27">
        <v>514.74400000000003</v>
      </c>
      <c r="T374" s="27"/>
      <c r="U374" s="32" t="s">
        <v>705</v>
      </c>
      <c r="V374" s="27">
        <v>11.266</v>
      </c>
    </row>
    <row r="375" spans="1:22" x14ac:dyDescent="0.2">
      <c r="A375" s="23" t="s">
        <v>256</v>
      </c>
      <c r="B375" s="23">
        <v>1455.91</v>
      </c>
      <c r="C375" s="23">
        <v>1501.7280000000001</v>
      </c>
      <c r="D375" s="23">
        <v>1480.999</v>
      </c>
      <c r="E375" s="23">
        <v>1485.915</v>
      </c>
      <c r="F375" s="23">
        <v>1472.761</v>
      </c>
      <c r="H375" s="26" t="s">
        <v>404</v>
      </c>
      <c r="I375" s="27">
        <v>160.30800000000002</v>
      </c>
      <c r="J375" s="27">
        <v>164.316</v>
      </c>
      <c r="K375" s="27">
        <v>166.185</v>
      </c>
      <c r="L375" s="27">
        <v>165.131</v>
      </c>
      <c r="M375" s="27">
        <v>174.71</v>
      </c>
      <c r="N375" s="27">
        <v>181.19800000000001</v>
      </c>
      <c r="O375" s="27">
        <v>180.25800000000001</v>
      </c>
      <c r="P375" s="27">
        <v>182.78900000000002</v>
      </c>
      <c r="Q375" s="27">
        <v>180.483</v>
      </c>
      <c r="R375" s="27">
        <v>176.53300000000002</v>
      </c>
      <c r="S375" s="27">
        <v>176.58600000000001</v>
      </c>
      <c r="T375" s="27"/>
      <c r="U375" s="32" t="s">
        <v>706</v>
      </c>
      <c r="V375" s="27">
        <v>43.615000000000002</v>
      </c>
    </row>
    <row r="376" spans="1:22" x14ac:dyDescent="0.2">
      <c r="A376" s="23" t="s">
        <v>196</v>
      </c>
      <c r="B376" s="23">
        <v>610.29399999999998</v>
      </c>
      <c r="C376" s="23">
        <v>622.64400000000001</v>
      </c>
      <c r="D376" s="23">
        <v>607.55200000000002</v>
      </c>
      <c r="E376" s="23">
        <v>622.27700000000004</v>
      </c>
      <c r="F376" s="23">
        <v>607.89700000000005</v>
      </c>
      <c r="H376" s="26" t="s">
        <v>405</v>
      </c>
      <c r="I376" s="27">
        <v>13.174000000000001</v>
      </c>
      <c r="J376" s="29">
        <v>1.28</v>
      </c>
      <c r="K376" s="27">
        <v>3.6670000000000003</v>
      </c>
      <c r="L376" s="27">
        <v>2</v>
      </c>
      <c r="M376" s="27">
        <v>1</v>
      </c>
      <c r="N376" s="27">
        <v>1</v>
      </c>
      <c r="O376" s="27">
        <v>1</v>
      </c>
      <c r="P376" s="27">
        <v>26.864999999999998</v>
      </c>
      <c r="Q376" s="27">
        <v>1.4320000000000002</v>
      </c>
      <c r="R376" s="27"/>
      <c r="S376" s="27"/>
      <c r="T376" s="27"/>
      <c r="U376" s="32" t="s">
        <v>707</v>
      </c>
      <c r="V376" s="27">
        <v>18</v>
      </c>
    </row>
    <row r="377" spans="1:22" x14ac:dyDescent="0.2">
      <c r="A377" s="23" t="s">
        <v>564</v>
      </c>
      <c r="B377" s="23">
        <v>99.867000000000004</v>
      </c>
      <c r="C377" s="23">
        <v>104.07300000000001</v>
      </c>
      <c r="D377" s="23">
        <v>108.736</v>
      </c>
      <c r="E377" s="23">
        <v>110.578</v>
      </c>
      <c r="F377" s="23">
        <v>112.301</v>
      </c>
      <c r="H377" s="26" t="s">
        <v>406</v>
      </c>
      <c r="I377" s="27">
        <v>4995.1660000000002</v>
      </c>
      <c r="J377" s="27">
        <v>5029.3410000000003</v>
      </c>
      <c r="K377" s="27">
        <v>5079.2870000000003</v>
      </c>
      <c r="L377" s="27">
        <v>4992.95</v>
      </c>
      <c r="M377" s="27">
        <v>4975.1970000000001</v>
      </c>
      <c r="N377" s="27">
        <v>4973.9980000000005</v>
      </c>
      <c r="O377" s="27">
        <v>4972.2539999999999</v>
      </c>
      <c r="P377" s="27">
        <v>5044.5510000000004</v>
      </c>
      <c r="Q377" s="27">
        <v>5085.2930000000006</v>
      </c>
      <c r="R377" s="27">
        <v>5048.2880000000005</v>
      </c>
      <c r="S377" s="27">
        <v>5046.3230000000003</v>
      </c>
      <c r="T377" s="27"/>
      <c r="U377" s="32" t="s">
        <v>708</v>
      </c>
      <c r="V377" s="27">
        <v>185.697</v>
      </c>
    </row>
    <row r="378" spans="1:22" x14ac:dyDescent="0.2">
      <c r="A378" s="23" t="s">
        <v>569</v>
      </c>
      <c r="B378" s="23">
        <v>387.67200000000003</v>
      </c>
      <c r="C378" s="23">
        <v>396.464</v>
      </c>
      <c r="D378" s="23">
        <v>364.06</v>
      </c>
      <c r="E378" s="23">
        <v>379.38300000000004</v>
      </c>
      <c r="F378" s="23">
        <v>322.40499999999997</v>
      </c>
      <c r="H378" s="26" t="s">
        <v>407</v>
      </c>
      <c r="I378" s="27">
        <v>269.69</v>
      </c>
      <c r="J378" s="27">
        <v>301.83100000000002</v>
      </c>
      <c r="K378" s="27">
        <v>320.35700000000003</v>
      </c>
      <c r="L378" s="27">
        <v>318.29000000000002</v>
      </c>
      <c r="M378" s="27">
        <v>324.83199999999999</v>
      </c>
      <c r="N378" s="27">
        <v>324.58</v>
      </c>
      <c r="O378" s="27">
        <v>340.387</v>
      </c>
      <c r="P378" s="27">
        <v>338.89400000000001</v>
      </c>
      <c r="Q378" s="27">
        <v>347.61900000000003</v>
      </c>
      <c r="R378" s="27">
        <v>356.33699999999999</v>
      </c>
      <c r="S378" s="27">
        <v>351.02499999999998</v>
      </c>
      <c r="T378" s="27"/>
      <c r="U378" s="32" t="s">
        <v>709</v>
      </c>
      <c r="V378" s="27">
        <v>14.3</v>
      </c>
    </row>
    <row r="379" spans="1:22" x14ac:dyDescent="0.2">
      <c r="A379" s="23" t="s">
        <v>255</v>
      </c>
      <c r="B379" s="23">
        <v>9</v>
      </c>
      <c r="C379" s="23">
        <v>11</v>
      </c>
      <c r="D379" s="23">
        <v>11</v>
      </c>
      <c r="E379" s="23">
        <v>11.053000000000001</v>
      </c>
      <c r="F379" s="23">
        <v>15.053000000000001</v>
      </c>
      <c r="H379" s="26" t="s">
        <v>408</v>
      </c>
      <c r="I379" s="27">
        <v>40.459000000000003</v>
      </c>
      <c r="J379" s="27">
        <v>41.564</v>
      </c>
      <c r="K379" s="27">
        <v>35.167000000000002</v>
      </c>
      <c r="L379" s="27">
        <v>38.103000000000002</v>
      </c>
      <c r="M379" s="27">
        <v>36.307000000000002</v>
      </c>
      <c r="N379" s="27">
        <v>35.164999999999999</v>
      </c>
      <c r="O379" s="27">
        <v>34.298999999999999</v>
      </c>
      <c r="P379" s="27">
        <v>34.087000000000003</v>
      </c>
      <c r="Q379" s="27">
        <v>33.829000000000001</v>
      </c>
      <c r="R379" s="27">
        <v>35.699000000000005</v>
      </c>
      <c r="S379" s="27">
        <v>35.178000000000004</v>
      </c>
      <c r="T379" s="27"/>
      <c r="U379" s="32" t="s">
        <v>710</v>
      </c>
      <c r="V379" s="27">
        <v>10.033000000000001</v>
      </c>
    </row>
    <row r="380" spans="1:22" x14ac:dyDescent="0.2">
      <c r="A380" s="23" t="s">
        <v>155</v>
      </c>
      <c r="B380" s="23">
        <v>141130</v>
      </c>
      <c r="C380" s="23">
        <v>146020</v>
      </c>
      <c r="D380" s="23">
        <v>148221</v>
      </c>
      <c r="E380" s="23">
        <v>151956</v>
      </c>
      <c r="F380" s="23">
        <v>156187</v>
      </c>
      <c r="H380" s="26" t="s">
        <v>409</v>
      </c>
      <c r="I380" s="27">
        <v>1502.67</v>
      </c>
      <c r="J380" s="27">
        <v>1512.5310000000002</v>
      </c>
      <c r="K380" s="27">
        <v>1518.8970000000002</v>
      </c>
      <c r="L380" s="27">
        <v>1505.451</v>
      </c>
      <c r="M380" s="27">
        <v>1473.2620000000002</v>
      </c>
      <c r="N380" s="27">
        <v>1461.2740000000001</v>
      </c>
      <c r="O380" s="27">
        <v>1447.711</v>
      </c>
      <c r="P380" s="27">
        <v>1437.539</v>
      </c>
      <c r="Q380" s="27">
        <v>1436.075</v>
      </c>
      <c r="R380" s="27">
        <v>1435.933</v>
      </c>
      <c r="S380" s="27">
        <v>1423.732</v>
      </c>
      <c r="T380" s="27"/>
      <c r="U380" s="32" t="s">
        <v>711</v>
      </c>
      <c r="V380" s="27">
        <v>58.601000000000006</v>
      </c>
    </row>
    <row r="381" spans="1:22" x14ac:dyDescent="0.2">
      <c r="A381" s="23" t="s">
        <v>156</v>
      </c>
      <c r="B381" s="23">
        <v>31134</v>
      </c>
      <c r="C381" s="23">
        <v>31841</v>
      </c>
      <c r="D381" s="23">
        <v>32291</v>
      </c>
      <c r="E381" s="23">
        <v>33224</v>
      </c>
      <c r="F381" s="23">
        <v>34442</v>
      </c>
      <c r="H381" s="26" t="s">
        <v>410</v>
      </c>
      <c r="I381" s="27">
        <v>435</v>
      </c>
      <c r="J381" s="27">
        <v>438.24600000000004</v>
      </c>
      <c r="K381" s="27">
        <v>444.64700000000005</v>
      </c>
      <c r="L381" s="27">
        <v>443.98099999999999</v>
      </c>
      <c r="M381" s="27">
        <v>431.74900000000002</v>
      </c>
      <c r="N381" s="27">
        <v>426.10900000000004</v>
      </c>
      <c r="O381" s="27">
        <v>418.43299999999999</v>
      </c>
      <c r="P381" s="27">
        <v>412.41300000000001</v>
      </c>
      <c r="Q381" s="27">
        <v>424.99100000000004</v>
      </c>
      <c r="R381" s="27">
        <v>421.52300000000002</v>
      </c>
      <c r="S381" s="27">
        <v>430.31100000000004</v>
      </c>
      <c r="T381" s="27"/>
      <c r="U381" s="31"/>
      <c r="V381" s="25">
        <v>41274</v>
      </c>
    </row>
    <row r="382" spans="1:22" x14ac:dyDescent="0.2">
      <c r="A382" s="23" t="s">
        <v>157</v>
      </c>
      <c r="B382" s="23">
        <v>33712</v>
      </c>
      <c r="C382" s="23">
        <v>34409</v>
      </c>
      <c r="D382" s="23">
        <v>35083</v>
      </c>
      <c r="E382" s="23">
        <v>36113</v>
      </c>
      <c r="F382" s="23">
        <v>38523</v>
      </c>
      <c r="H382" s="26" t="s">
        <v>411</v>
      </c>
      <c r="I382" s="27">
        <v>1014.933</v>
      </c>
      <c r="J382" s="27">
        <v>1009.426</v>
      </c>
      <c r="K382" s="27">
        <v>1027.6010000000001</v>
      </c>
      <c r="L382" s="27">
        <v>982.18200000000002</v>
      </c>
      <c r="M382" s="27">
        <v>963.85500000000002</v>
      </c>
      <c r="N382" s="27">
        <v>950.68499999999995</v>
      </c>
      <c r="O382" s="27">
        <v>921.64499999999998</v>
      </c>
      <c r="P382" s="27">
        <v>906.85700000000008</v>
      </c>
      <c r="Q382" s="27">
        <v>874.81500000000005</v>
      </c>
      <c r="R382" s="27">
        <v>853.39800000000002</v>
      </c>
      <c r="S382" s="27">
        <v>864.93400000000008</v>
      </c>
      <c r="T382" s="27"/>
      <c r="U382" s="32" t="s">
        <v>712</v>
      </c>
      <c r="V382" s="27">
        <v>9511.844000000001</v>
      </c>
    </row>
    <row r="383" spans="1:22" x14ac:dyDescent="0.2">
      <c r="A383" s="23" t="s">
        <v>158</v>
      </c>
      <c r="B383" s="23">
        <v>7877</v>
      </c>
      <c r="C383" s="23">
        <v>8840</v>
      </c>
      <c r="D383" s="23">
        <v>9342</v>
      </c>
      <c r="E383" s="23">
        <v>10182</v>
      </c>
      <c r="F383" s="23">
        <v>10876</v>
      </c>
      <c r="H383" s="26" t="s">
        <v>412</v>
      </c>
      <c r="I383" s="27">
        <v>173.41400000000002</v>
      </c>
      <c r="J383" s="27">
        <v>163.31</v>
      </c>
      <c r="K383" s="27">
        <v>159.07600000000002</v>
      </c>
      <c r="L383" s="27">
        <v>158.13400000000001</v>
      </c>
      <c r="M383" s="27">
        <v>154.834</v>
      </c>
      <c r="N383" s="27">
        <v>154.22999999999999</v>
      </c>
      <c r="O383" s="27">
        <v>151.31100000000001</v>
      </c>
      <c r="P383" s="27">
        <v>149.31100000000001</v>
      </c>
      <c r="Q383" s="27">
        <v>151.87100000000001</v>
      </c>
      <c r="R383" s="27">
        <v>148.952</v>
      </c>
      <c r="S383" s="27">
        <v>157.06100000000001</v>
      </c>
      <c r="T383" s="27"/>
      <c r="U383" s="32" t="s">
        <v>713</v>
      </c>
      <c r="V383" s="27">
        <v>24222.21</v>
      </c>
    </row>
    <row r="384" spans="1:22" x14ac:dyDescent="0.2">
      <c r="A384" s="23" t="s">
        <v>159</v>
      </c>
      <c r="B384" s="23">
        <v>68537</v>
      </c>
      <c r="C384" s="23">
        <v>71071</v>
      </c>
      <c r="D384" s="23">
        <v>71672</v>
      </c>
      <c r="E384" s="23">
        <v>72659</v>
      </c>
      <c r="F384" s="23">
        <v>72595</v>
      </c>
      <c r="H384" s="26" t="s">
        <v>413</v>
      </c>
      <c r="I384" s="27">
        <v>41.821000000000005</v>
      </c>
      <c r="J384" s="27">
        <v>46.377000000000002</v>
      </c>
      <c r="K384" s="27">
        <v>55.426000000000002</v>
      </c>
      <c r="L384" s="27">
        <v>69.849999999999994</v>
      </c>
      <c r="M384" s="27">
        <v>71.16</v>
      </c>
      <c r="N384" s="27">
        <v>70.658000000000001</v>
      </c>
      <c r="O384" s="27">
        <v>67.382000000000005</v>
      </c>
      <c r="P384" s="27">
        <v>67.224000000000004</v>
      </c>
      <c r="Q384" s="27">
        <v>69.495000000000005</v>
      </c>
      <c r="R384" s="27">
        <v>69.707000000000008</v>
      </c>
      <c r="S384" s="27">
        <v>76.596000000000004</v>
      </c>
      <c r="T384" s="27"/>
      <c r="U384" s="32" t="s">
        <v>714</v>
      </c>
      <c r="V384" s="27">
        <v>3661.83</v>
      </c>
    </row>
    <row r="385" spans="1:22" x14ac:dyDescent="0.2">
      <c r="A385" s="23" t="s">
        <v>160</v>
      </c>
      <c r="C385" s="23">
        <v>287</v>
      </c>
      <c r="D385" s="23">
        <v>319</v>
      </c>
      <c r="E385" s="23">
        <v>387</v>
      </c>
      <c r="F385" s="23">
        <v>583</v>
      </c>
      <c r="H385" s="26" t="s">
        <v>414</v>
      </c>
      <c r="I385" s="27">
        <v>19.103999999999999</v>
      </c>
      <c r="J385" s="28">
        <v>11</v>
      </c>
      <c r="K385" s="27">
        <v>1</v>
      </c>
      <c r="L385" s="27">
        <v>1</v>
      </c>
      <c r="M385" s="27">
        <v>1</v>
      </c>
      <c r="N385" s="27">
        <v>1</v>
      </c>
      <c r="O385" s="27">
        <v>1</v>
      </c>
      <c r="P385" s="27">
        <v>61.099000000000004</v>
      </c>
      <c r="Q385" s="27"/>
      <c r="R385" s="27"/>
      <c r="S385" s="27"/>
      <c r="T385" s="27"/>
      <c r="U385" s="32" t="s">
        <v>956</v>
      </c>
      <c r="V385" s="27">
        <v>5271.4090000000006</v>
      </c>
    </row>
    <row r="386" spans="1:22" x14ac:dyDescent="0.2">
      <c r="A386" s="23" t="s">
        <v>161</v>
      </c>
      <c r="C386" s="23">
        <v>104</v>
      </c>
      <c r="D386" s="23">
        <v>102</v>
      </c>
      <c r="E386" s="23">
        <v>113</v>
      </c>
      <c r="F386" s="23">
        <v>165</v>
      </c>
      <c r="H386" s="26" t="s">
        <v>415</v>
      </c>
      <c r="I386" s="27">
        <v>2679.3560000000002</v>
      </c>
      <c r="J386" s="27">
        <v>2734.509</v>
      </c>
      <c r="K386" s="27">
        <v>2714.7690000000002</v>
      </c>
      <c r="L386" s="27">
        <v>2645.5129999999999</v>
      </c>
      <c r="M386" s="27">
        <v>2628.4970000000003</v>
      </c>
      <c r="N386" s="27">
        <v>2584.319</v>
      </c>
      <c r="O386" s="27">
        <v>2556.1260000000002</v>
      </c>
      <c r="P386" s="27">
        <v>2537.3330000000001</v>
      </c>
      <c r="Q386" s="27">
        <v>2591.3449999999998</v>
      </c>
      <c r="R386" s="27">
        <v>2568.4490000000001</v>
      </c>
      <c r="S386" s="27">
        <v>2560.7780000000002</v>
      </c>
      <c r="T386" s="27"/>
      <c r="U386" s="32" t="s">
        <v>957</v>
      </c>
      <c r="V386" s="27">
        <v>1888.7710000000002</v>
      </c>
    </row>
    <row r="387" spans="1:22" x14ac:dyDescent="0.2">
      <c r="A387" s="23" t="s">
        <v>162</v>
      </c>
      <c r="C387" s="23">
        <v>104</v>
      </c>
      <c r="D387" s="23">
        <v>117</v>
      </c>
      <c r="E387" s="23">
        <v>198</v>
      </c>
      <c r="F387" s="23">
        <v>181</v>
      </c>
      <c r="H387" s="26" t="s">
        <v>416</v>
      </c>
      <c r="I387" s="27">
        <v>131.02200000000002</v>
      </c>
      <c r="J387" s="27">
        <v>130.82300000000001</v>
      </c>
      <c r="K387" s="27">
        <v>148.65</v>
      </c>
      <c r="L387" s="27">
        <v>148.99100000000001</v>
      </c>
      <c r="M387" s="27">
        <v>144.03400000000002</v>
      </c>
      <c r="N387" s="27">
        <v>145.65100000000001</v>
      </c>
      <c r="O387" s="27">
        <v>141.065</v>
      </c>
      <c r="P387" s="27">
        <v>137.124</v>
      </c>
      <c r="Q387" s="27">
        <v>139.15600000000001</v>
      </c>
      <c r="R387" s="27">
        <v>143.78300000000002</v>
      </c>
      <c r="S387" s="27">
        <v>147.916</v>
      </c>
      <c r="T387" s="27"/>
      <c r="U387" s="32" t="s">
        <v>958</v>
      </c>
      <c r="V387" s="27">
        <v>1147.893</v>
      </c>
    </row>
    <row r="388" spans="1:22" x14ac:dyDescent="0.2">
      <c r="A388" s="23" t="s">
        <v>163</v>
      </c>
      <c r="B388" s="23">
        <v>390</v>
      </c>
      <c r="C388" s="23">
        <v>790</v>
      </c>
      <c r="D388" s="23">
        <v>906</v>
      </c>
      <c r="E388" s="23">
        <v>1170</v>
      </c>
      <c r="F388" s="23">
        <v>1327</v>
      </c>
      <c r="H388" s="26" t="s">
        <v>417</v>
      </c>
      <c r="I388" s="27">
        <v>3</v>
      </c>
      <c r="J388" s="27">
        <v>3.4</v>
      </c>
      <c r="K388" s="27">
        <v>8.0660000000000007</v>
      </c>
      <c r="L388" s="27">
        <v>9.1989999999999998</v>
      </c>
      <c r="M388" s="27">
        <v>9.1989999999999998</v>
      </c>
      <c r="N388" s="27">
        <v>7.6660000000000004</v>
      </c>
      <c r="O388" s="27">
        <v>7.6660000000000004</v>
      </c>
      <c r="P388" s="27">
        <v>8.76</v>
      </c>
      <c r="Q388" s="27">
        <v>8.76</v>
      </c>
      <c r="R388" s="27">
        <v>8.4660000000000011</v>
      </c>
      <c r="S388" s="27">
        <v>8.266</v>
      </c>
      <c r="T388" s="27"/>
      <c r="U388" s="32" t="s">
        <v>959</v>
      </c>
      <c r="V388" s="27">
        <v>56608.459000000003</v>
      </c>
    </row>
    <row r="389" spans="1:22" x14ac:dyDescent="0.2">
      <c r="A389" s="23" t="s">
        <v>1420</v>
      </c>
      <c r="B389" s="23">
        <v>374</v>
      </c>
      <c r="H389" s="26" t="s">
        <v>418</v>
      </c>
      <c r="I389" s="27">
        <v>690.7</v>
      </c>
      <c r="J389" s="27">
        <v>680.25400000000002</v>
      </c>
      <c r="K389" s="27">
        <v>684.59300000000007</v>
      </c>
      <c r="L389" s="27">
        <v>407.19800000000004</v>
      </c>
      <c r="M389" s="27">
        <v>394.30600000000004</v>
      </c>
      <c r="N389" s="27">
        <v>389.59200000000004</v>
      </c>
      <c r="O389" s="27">
        <v>258.58699999999999</v>
      </c>
      <c r="P389" s="27">
        <v>246.768</v>
      </c>
      <c r="Q389" s="27">
        <v>244.36</v>
      </c>
      <c r="R389" s="27">
        <v>240.63400000000001</v>
      </c>
      <c r="S389" s="27">
        <v>240.20400000000001</v>
      </c>
      <c r="T389" s="27"/>
      <c r="U389" s="32" t="s">
        <v>960</v>
      </c>
      <c r="V389" s="27">
        <v>3623.5120000000002</v>
      </c>
    </row>
    <row r="390" spans="1:22" x14ac:dyDescent="0.2">
      <c r="A390" s="23" t="s">
        <v>164</v>
      </c>
      <c r="B390" s="23">
        <v>3034</v>
      </c>
      <c r="C390" s="23">
        <v>3024</v>
      </c>
      <c r="D390" s="23">
        <v>3176</v>
      </c>
      <c r="E390" s="23">
        <v>3344</v>
      </c>
      <c r="F390" s="23">
        <v>3457</v>
      </c>
      <c r="H390" s="26" t="s">
        <v>419</v>
      </c>
      <c r="I390" s="27">
        <v>71.124000000000009</v>
      </c>
      <c r="J390" s="27">
        <v>68.963000000000008</v>
      </c>
      <c r="K390" s="27">
        <v>69.105000000000004</v>
      </c>
      <c r="L390" s="27">
        <v>60.354000000000006</v>
      </c>
      <c r="M390" s="27">
        <v>64.364999999999995</v>
      </c>
      <c r="N390" s="27">
        <v>66.424999999999997</v>
      </c>
      <c r="O390" s="27">
        <v>66.129000000000005</v>
      </c>
      <c r="P390" s="27">
        <v>65.362000000000009</v>
      </c>
      <c r="Q390" s="27">
        <v>68.862000000000009</v>
      </c>
      <c r="R390" s="27">
        <v>67.871000000000009</v>
      </c>
      <c r="S390" s="27">
        <v>68.191000000000003</v>
      </c>
      <c r="T390" s="27"/>
      <c r="U390" s="32" t="s">
        <v>961</v>
      </c>
      <c r="V390" s="27">
        <v>893.1930000000001</v>
      </c>
    </row>
    <row r="391" spans="1:22" x14ac:dyDescent="0.2">
      <c r="A391" s="23" t="s">
        <v>165</v>
      </c>
      <c r="B391" s="23">
        <v>9301</v>
      </c>
      <c r="C391" s="23">
        <v>9538</v>
      </c>
      <c r="D391" s="23">
        <v>9815</v>
      </c>
      <c r="E391" s="23">
        <v>10020</v>
      </c>
      <c r="F391" s="23">
        <v>10310</v>
      </c>
      <c r="H391" s="26" t="s">
        <v>420</v>
      </c>
      <c r="I391" s="27">
        <v>160.405</v>
      </c>
      <c r="J391" s="27">
        <v>161.75300000000001</v>
      </c>
      <c r="K391" s="27">
        <v>163.047</v>
      </c>
      <c r="L391" s="27">
        <v>172.54300000000001</v>
      </c>
      <c r="M391" s="27">
        <v>177.85499999999999</v>
      </c>
      <c r="N391" s="27">
        <v>176.08200000000002</v>
      </c>
      <c r="O391" s="27">
        <v>177.05</v>
      </c>
      <c r="P391" s="27">
        <v>177.49600000000001</v>
      </c>
      <c r="Q391" s="27">
        <v>166.19</v>
      </c>
      <c r="R391" s="27">
        <v>160.47</v>
      </c>
      <c r="S391" s="27">
        <v>156.63</v>
      </c>
      <c r="T391" s="27"/>
      <c r="U391" s="32" t="s">
        <v>962</v>
      </c>
      <c r="V391" s="27">
        <v>13708.128000000001</v>
      </c>
    </row>
    <row r="392" spans="1:22" x14ac:dyDescent="0.2">
      <c r="A392" s="23" t="s">
        <v>928</v>
      </c>
      <c r="B392" s="23">
        <v>2863</v>
      </c>
      <c r="C392" s="23">
        <v>2933</v>
      </c>
      <c r="D392" s="23">
        <v>3012</v>
      </c>
      <c r="E392" s="23">
        <v>3149</v>
      </c>
      <c r="F392" s="23">
        <v>3318</v>
      </c>
      <c r="H392" s="26" t="s">
        <v>421</v>
      </c>
      <c r="I392" s="27">
        <v>8.5730000000000004</v>
      </c>
      <c r="J392" s="27">
        <v>11.24</v>
      </c>
      <c r="K392" s="27">
        <v>14.24</v>
      </c>
      <c r="L392" s="27">
        <v>10.773</v>
      </c>
      <c r="M392" s="27">
        <v>12.773000000000001</v>
      </c>
      <c r="N392" s="27">
        <v>12.773000000000001</v>
      </c>
      <c r="O392" s="27">
        <v>12.773000000000001</v>
      </c>
      <c r="P392" s="27">
        <v>12.773000000000001</v>
      </c>
      <c r="Q392" s="27">
        <v>12.773000000000001</v>
      </c>
      <c r="R392" s="27">
        <v>11.773</v>
      </c>
      <c r="S392" s="27">
        <v>12.773000000000001</v>
      </c>
      <c r="T392" s="27"/>
      <c r="U392" s="31"/>
      <c r="V392" s="25">
        <v>41274</v>
      </c>
    </row>
    <row r="393" spans="1:22" x14ac:dyDescent="0.2">
      <c r="A393" s="23" t="s">
        <v>348</v>
      </c>
      <c r="B393" s="23">
        <v>10927</v>
      </c>
      <c r="C393" s="23">
        <v>11382</v>
      </c>
      <c r="D393" s="23">
        <v>11156</v>
      </c>
      <c r="E393" s="23">
        <v>10683</v>
      </c>
      <c r="H393" s="26" t="s">
        <v>422</v>
      </c>
      <c r="I393" s="27">
        <v>28.063000000000002</v>
      </c>
      <c r="J393" s="27">
        <v>38.36</v>
      </c>
      <c r="K393" s="27">
        <v>42.187000000000005</v>
      </c>
      <c r="L393" s="27">
        <v>44.572000000000003</v>
      </c>
      <c r="M393" s="27">
        <v>41.811</v>
      </c>
      <c r="N393" s="27">
        <v>42.198</v>
      </c>
      <c r="O393" s="27">
        <v>46.198</v>
      </c>
      <c r="P393" s="27">
        <v>45.597999999999999</v>
      </c>
      <c r="Q393" s="27">
        <v>48.597999999999999</v>
      </c>
      <c r="R393" s="27">
        <v>46.052</v>
      </c>
      <c r="S393" s="27">
        <v>50.328000000000003</v>
      </c>
      <c r="T393" s="27"/>
      <c r="U393" s="32" t="s">
        <v>963</v>
      </c>
      <c r="V393" s="27">
        <v>2214.7069999999999</v>
      </c>
    </row>
    <row r="394" spans="1:22" x14ac:dyDescent="0.2">
      <c r="A394" s="23" t="s">
        <v>929</v>
      </c>
      <c r="B394" s="23">
        <v>575</v>
      </c>
      <c r="C394" s="23">
        <v>597</v>
      </c>
      <c r="D394" s="23">
        <v>614</v>
      </c>
      <c r="E394" s="23">
        <v>636</v>
      </c>
      <c r="F394" s="23">
        <v>691</v>
      </c>
      <c r="H394" s="26" t="s">
        <v>423</v>
      </c>
      <c r="I394" s="27">
        <v>13.62</v>
      </c>
      <c r="J394" s="27">
        <v>3.133</v>
      </c>
      <c r="K394" s="27">
        <v>1.6</v>
      </c>
      <c r="L394" s="27"/>
      <c r="M394" s="27"/>
      <c r="N394" s="27"/>
      <c r="O394" s="27"/>
      <c r="P394" s="27"/>
      <c r="Q394" s="27"/>
      <c r="R394" s="27"/>
      <c r="S394" s="27"/>
      <c r="T394" s="27"/>
      <c r="U394" s="32" t="s">
        <v>964</v>
      </c>
      <c r="V394" s="27">
        <v>4535.5460000000003</v>
      </c>
    </row>
    <row r="395" spans="1:22" x14ac:dyDescent="0.2">
      <c r="A395" s="23" t="s">
        <v>930</v>
      </c>
      <c r="B395" s="23">
        <v>7649</v>
      </c>
      <c r="C395" s="23">
        <v>7806</v>
      </c>
      <c r="D395" s="23">
        <v>7854</v>
      </c>
      <c r="E395" s="23">
        <v>8146</v>
      </c>
      <c r="F395" s="23">
        <v>8637</v>
      </c>
      <c r="H395" s="26" t="s">
        <v>424</v>
      </c>
      <c r="I395" s="27">
        <v>368.28900000000004</v>
      </c>
      <c r="J395" s="27">
        <v>367.43900000000002</v>
      </c>
      <c r="K395" s="27">
        <v>371.303</v>
      </c>
      <c r="L395" s="27">
        <v>368.55700000000002</v>
      </c>
      <c r="M395" s="27">
        <v>360.84899999999999</v>
      </c>
      <c r="N395" s="27">
        <v>351.68</v>
      </c>
      <c r="O395" s="27">
        <v>353.50600000000003</v>
      </c>
      <c r="P395" s="27">
        <v>354.79300000000001</v>
      </c>
      <c r="Q395" s="27">
        <v>360.13400000000001</v>
      </c>
      <c r="R395" s="27">
        <v>362.13300000000004</v>
      </c>
      <c r="S395" s="27">
        <v>360.12299999999999</v>
      </c>
      <c r="T395" s="27"/>
      <c r="U395" s="32" t="s">
        <v>965</v>
      </c>
      <c r="V395" s="27">
        <v>2</v>
      </c>
    </row>
    <row r="396" spans="1:22" x14ac:dyDescent="0.2">
      <c r="A396" s="23" t="s">
        <v>931</v>
      </c>
      <c r="B396" s="23">
        <v>27108</v>
      </c>
      <c r="C396" s="23">
        <v>28322</v>
      </c>
      <c r="D396" s="23">
        <v>28765</v>
      </c>
      <c r="E396" s="23">
        <v>29849</v>
      </c>
      <c r="F396" s="23">
        <v>39871</v>
      </c>
      <c r="H396" s="26" t="s">
        <v>425</v>
      </c>
      <c r="I396" s="27">
        <v>7.2</v>
      </c>
      <c r="J396" s="27">
        <v>8.1270000000000007</v>
      </c>
      <c r="K396" s="27">
        <v>7.7810000000000006</v>
      </c>
      <c r="L396" s="27">
        <v>8.7810000000000006</v>
      </c>
      <c r="M396" s="27">
        <v>7.7760000000000007</v>
      </c>
      <c r="N396" s="27">
        <v>9.7759999999999998</v>
      </c>
      <c r="O396" s="27">
        <v>8.7759999999999998</v>
      </c>
      <c r="P396" s="27">
        <v>9.5739999999999998</v>
      </c>
      <c r="Q396" s="27">
        <v>10.387</v>
      </c>
      <c r="R396" s="27">
        <v>8.5869999999999997</v>
      </c>
      <c r="S396" s="27">
        <v>9.5869999999999997</v>
      </c>
      <c r="T396" s="27"/>
      <c r="U396" s="32" t="s">
        <v>966</v>
      </c>
      <c r="V396" s="27">
        <v>1005.623</v>
      </c>
    </row>
    <row r="397" spans="1:22" x14ac:dyDescent="0.2">
      <c r="A397" s="23" t="s">
        <v>932</v>
      </c>
      <c r="B397" s="23">
        <v>5997</v>
      </c>
      <c r="C397" s="23">
        <v>6204</v>
      </c>
      <c r="D397" s="23">
        <v>6373</v>
      </c>
      <c r="E397" s="23">
        <v>6759</v>
      </c>
      <c r="F397" s="23">
        <v>8586</v>
      </c>
      <c r="H397" s="26" t="s">
        <v>426</v>
      </c>
      <c r="I397" s="27">
        <v>14.363000000000001</v>
      </c>
      <c r="J397" s="27">
        <v>17.579999999999998</v>
      </c>
      <c r="K397" s="27">
        <v>17.37</v>
      </c>
      <c r="L397" s="27">
        <v>19.347000000000001</v>
      </c>
      <c r="M397" s="27">
        <v>17.513999999999999</v>
      </c>
      <c r="N397" s="27">
        <v>17.314</v>
      </c>
      <c r="O397" s="27">
        <v>17.314</v>
      </c>
      <c r="P397" s="27">
        <v>15.847000000000001</v>
      </c>
      <c r="Q397" s="27">
        <v>15.847000000000001</v>
      </c>
      <c r="R397" s="27">
        <v>16.847000000000001</v>
      </c>
      <c r="S397" s="27">
        <v>15.58</v>
      </c>
      <c r="T397" s="27"/>
      <c r="U397" s="32" t="s">
        <v>739</v>
      </c>
      <c r="V397" s="27">
        <v>412.62400000000002</v>
      </c>
    </row>
    <row r="398" spans="1:22" x14ac:dyDescent="0.2">
      <c r="A398" s="23" t="s">
        <v>933</v>
      </c>
      <c r="B398" s="23">
        <v>271</v>
      </c>
      <c r="C398" s="23">
        <v>473</v>
      </c>
      <c r="D398" s="23">
        <v>567</v>
      </c>
      <c r="E398" s="23">
        <v>674</v>
      </c>
      <c r="F398" s="23">
        <v>652</v>
      </c>
      <c r="H398" s="26" t="s">
        <v>427</v>
      </c>
      <c r="I398" s="27">
        <v>118.74</v>
      </c>
      <c r="J398" s="27">
        <v>118.453</v>
      </c>
      <c r="K398" s="27">
        <v>115.44600000000001</v>
      </c>
      <c r="L398" s="27">
        <v>118.361</v>
      </c>
      <c r="M398" s="27">
        <v>118.956</v>
      </c>
      <c r="N398" s="27">
        <v>120.20200000000001</v>
      </c>
      <c r="O398" s="27">
        <v>119.68600000000001</v>
      </c>
      <c r="P398" s="27">
        <v>115.575</v>
      </c>
      <c r="Q398" s="27">
        <v>115.721</v>
      </c>
      <c r="R398" s="27">
        <v>117.36</v>
      </c>
      <c r="S398" s="27">
        <v>118.58200000000001</v>
      </c>
      <c r="T398" s="27"/>
      <c r="U398" s="32" t="s">
        <v>78</v>
      </c>
      <c r="V398" s="27">
        <v>19</v>
      </c>
    </row>
    <row r="399" spans="1:22" x14ac:dyDescent="0.2">
      <c r="A399" s="23" t="s">
        <v>934</v>
      </c>
      <c r="B399" s="23">
        <v>10888</v>
      </c>
      <c r="C399" s="23">
        <v>11463</v>
      </c>
      <c r="D399" s="23">
        <v>11397</v>
      </c>
      <c r="E399" s="23">
        <v>11334</v>
      </c>
      <c r="F399" s="23">
        <v>11438</v>
      </c>
      <c r="H399" s="26" t="s">
        <v>428</v>
      </c>
      <c r="I399" s="27">
        <v>239.04900000000001</v>
      </c>
      <c r="J399" s="27">
        <v>236.36800000000002</v>
      </c>
      <c r="K399" s="27">
        <v>246.21</v>
      </c>
      <c r="L399" s="27">
        <v>250.399</v>
      </c>
      <c r="M399" s="27">
        <v>250.47900000000001</v>
      </c>
      <c r="N399" s="27">
        <v>240.92700000000002</v>
      </c>
      <c r="O399" s="27">
        <v>238.91200000000001</v>
      </c>
      <c r="P399" s="27">
        <v>249.38300000000001</v>
      </c>
      <c r="Q399" s="27">
        <v>244.66800000000001</v>
      </c>
      <c r="R399" s="27">
        <v>239.751</v>
      </c>
      <c r="S399" s="27">
        <v>246.12700000000001</v>
      </c>
      <c r="T399" s="27"/>
      <c r="U399" s="32" t="s">
        <v>79</v>
      </c>
      <c r="V399" s="27">
        <v>13394.339</v>
      </c>
    </row>
    <row r="400" spans="1:22" x14ac:dyDescent="0.2">
      <c r="A400" s="23" t="s">
        <v>935</v>
      </c>
      <c r="B400" s="23">
        <v>3233</v>
      </c>
      <c r="C400" s="23">
        <v>3462</v>
      </c>
      <c r="D400" s="23">
        <v>3543</v>
      </c>
      <c r="E400" s="23">
        <v>3660</v>
      </c>
      <c r="F400" s="23">
        <v>3823</v>
      </c>
      <c r="H400" s="26" t="s">
        <v>381</v>
      </c>
      <c r="I400" s="27">
        <v>626.84900000000005</v>
      </c>
      <c r="J400" s="27">
        <v>641.55499999999995</v>
      </c>
      <c r="K400" s="27">
        <v>651.61700000000008</v>
      </c>
      <c r="L400" s="27">
        <v>641.44200000000001</v>
      </c>
      <c r="M400" s="27">
        <v>623.745</v>
      </c>
      <c r="N400" s="27">
        <v>610</v>
      </c>
      <c r="O400" s="27">
        <v>601.07600000000002</v>
      </c>
      <c r="P400" s="27">
        <v>606.10700000000008</v>
      </c>
      <c r="Q400" s="27">
        <v>598.40200000000004</v>
      </c>
      <c r="R400" s="27">
        <v>592.51800000000003</v>
      </c>
      <c r="S400" s="27">
        <v>591.72800000000007</v>
      </c>
      <c r="T400" s="27"/>
      <c r="U400" s="32" t="s">
        <v>80</v>
      </c>
      <c r="V400" s="27">
        <v>801.476</v>
      </c>
    </row>
    <row r="401" spans="1:22" x14ac:dyDescent="0.2">
      <c r="A401" s="23" t="s">
        <v>936</v>
      </c>
      <c r="B401" s="23">
        <v>13337</v>
      </c>
      <c r="C401" s="23">
        <v>13446</v>
      </c>
      <c r="D401" s="23">
        <v>13635</v>
      </c>
      <c r="E401" s="23">
        <v>13970</v>
      </c>
      <c r="F401" s="23">
        <v>14373</v>
      </c>
      <c r="H401" s="26" t="s">
        <v>382</v>
      </c>
      <c r="I401" s="27">
        <v>18.868000000000002</v>
      </c>
      <c r="J401" s="27">
        <v>12.73</v>
      </c>
      <c r="K401" s="27">
        <v>13.524000000000001</v>
      </c>
      <c r="L401" s="27">
        <v>11.042</v>
      </c>
      <c r="M401" s="27">
        <v>14.123000000000001</v>
      </c>
      <c r="N401" s="27">
        <v>10.601000000000001</v>
      </c>
      <c r="O401" s="27">
        <v>7.98</v>
      </c>
      <c r="P401" s="27">
        <v>7.98</v>
      </c>
      <c r="Q401" s="27"/>
      <c r="R401" s="27"/>
      <c r="S401" s="27"/>
      <c r="T401" s="27"/>
      <c r="U401" s="32" t="s">
        <v>81</v>
      </c>
      <c r="V401" s="27">
        <v>132.32400000000001</v>
      </c>
    </row>
    <row r="402" spans="1:22" x14ac:dyDescent="0.2">
      <c r="A402" s="23" t="s">
        <v>937</v>
      </c>
      <c r="B402" s="23">
        <v>510</v>
      </c>
      <c r="C402" s="23">
        <v>518</v>
      </c>
      <c r="D402" s="23">
        <v>565</v>
      </c>
      <c r="E402" s="23">
        <v>572</v>
      </c>
      <c r="F402" s="23">
        <v>596</v>
      </c>
      <c r="H402" s="26" t="s">
        <v>383</v>
      </c>
      <c r="I402" s="27">
        <v>95.713999999999999</v>
      </c>
      <c r="J402" s="27">
        <v>102.846</v>
      </c>
      <c r="K402" s="27">
        <v>99.697000000000003</v>
      </c>
      <c r="L402" s="27">
        <v>96.204000000000008</v>
      </c>
      <c r="M402" s="27">
        <v>93.941000000000003</v>
      </c>
      <c r="N402" s="27">
        <v>92.661000000000001</v>
      </c>
      <c r="O402" s="27">
        <v>93.68</v>
      </c>
      <c r="P402" s="27">
        <v>96.298000000000002</v>
      </c>
      <c r="Q402" s="27">
        <v>98.364999999999995</v>
      </c>
      <c r="R402" s="27">
        <v>97.844999999999999</v>
      </c>
      <c r="S402" s="27">
        <v>96.906000000000006</v>
      </c>
      <c r="T402" s="27"/>
      <c r="U402" s="32" t="s">
        <v>82</v>
      </c>
      <c r="V402" s="27">
        <v>3008.4549999999999</v>
      </c>
    </row>
    <row r="403" spans="1:22" x14ac:dyDescent="0.2">
      <c r="A403" s="23" t="s">
        <v>938</v>
      </c>
      <c r="B403" s="23">
        <v>20672</v>
      </c>
      <c r="C403" s="23">
        <v>21140</v>
      </c>
      <c r="D403" s="23">
        <v>21463</v>
      </c>
      <c r="E403" s="23">
        <v>21960</v>
      </c>
      <c r="F403" s="23">
        <v>22521</v>
      </c>
      <c r="H403" s="26" t="s">
        <v>698</v>
      </c>
      <c r="I403" s="27">
        <v>30.8</v>
      </c>
      <c r="J403" s="27">
        <v>32.957999999999998</v>
      </c>
      <c r="K403" s="27">
        <v>37.051000000000002</v>
      </c>
      <c r="L403" s="27">
        <v>37.765000000000001</v>
      </c>
      <c r="M403" s="27">
        <v>34.617000000000004</v>
      </c>
      <c r="N403" s="27">
        <v>39.966999999999999</v>
      </c>
      <c r="O403" s="27">
        <v>39.367000000000004</v>
      </c>
      <c r="P403" s="27">
        <v>38.305</v>
      </c>
      <c r="Q403" s="27">
        <v>37.305</v>
      </c>
      <c r="R403" s="27">
        <v>35.704999999999998</v>
      </c>
      <c r="S403" s="27">
        <v>35.756</v>
      </c>
      <c r="T403" s="27"/>
      <c r="U403" s="32" t="s">
        <v>83</v>
      </c>
      <c r="V403" s="27">
        <v>2394.6390000000001</v>
      </c>
    </row>
    <row r="404" spans="1:22" x14ac:dyDescent="0.2">
      <c r="A404" s="23" t="s">
        <v>939</v>
      </c>
      <c r="B404" s="23">
        <v>12467</v>
      </c>
      <c r="C404" s="23">
        <v>12802</v>
      </c>
      <c r="D404" s="23">
        <v>13043</v>
      </c>
      <c r="E404" s="23">
        <v>13246</v>
      </c>
      <c r="F404" s="23">
        <v>13374</v>
      </c>
      <c r="H404" s="26" t="s">
        <v>595</v>
      </c>
      <c r="I404" s="27">
        <v>31.022000000000002</v>
      </c>
      <c r="J404" s="27"/>
      <c r="K404" s="27"/>
      <c r="L404" s="27"/>
      <c r="M404" s="27"/>
      <c r="N404" s="27"/>
      <c r="O404" s="27"/>
      <c r="P404" s="27">
        <v>7</v>
      </c>
      <c r="Q404" s="27"/>
      <c r="R404" s="27"/>
      <c r="S404" s="27">
        <v>3.36</v>
      </c>
      <c r="T404" s="27"/>
      <c r="U404" s="32" t="s">
        <v>219</v>
      </c>
      <c r="V404" s="27">
        <v>5503.2</v>
      </c>
    </row>
    <row r="405" spans="1:22" x14ac:dyDescent="0.2">
      <c r="A405" s="23" t="s">
        <v>940</v>
      </c>
      <c r="B405" s="23">
        <v>6472</v>
      </c>
      <c r="C405" s="23">
        <v>6502</v>
      </c>
      <c r="D405" s="23">
        <v>6631</v>
      </c>
      <c r="E405" s="23">
        <v>6720</v>
      </c>
      <c r="F405" s="23">
        <v>6842</v>
      </c>
      <c r="H405" s="26" t="s">
        <v>699</v>
      </c>
      <c r="I405" s="27">
        <v>1770.4070000000002</v>
      </c>
      <c r="J405" s="27">
        <v>1766.8050000000001</v>
      </c>
      <c r="K405" s="27">
        <v>1788.4360000000001</v>
      </c>
      <c r="L405" s="27">
        <v>1752.63</v>
      </c>
      <c r="M405" s="27">
        <v>1737.5230000000001</v>
      </c>
      <c r="N405" s="27">
        <v>1731.1320000000001</v>
      </c>
      <c r="O405" s="27">
        <v>1725.3030000000001</v>
      </c>
      <c r="P405" s="27">
        <v>1722.991</v>
      </c>
      <c r="Q405" s="27">
        <v>1722.2560000000001</v>
      </c>
      <c r="R405" s="27">
        <v>1699.415</v>
      </c>
      <c r="S405" s="27">
        <v>1694.83</v>
      </c>
      <c r="T405" s="27"/>
      <c r="U405" s="32" t="s">
        <v>596</v>
      </c>
      <c r="V405" s="27">
        <v>1</v>
      </c>
    </row>
    <row r="406" spans="1:22" x14ac:dyDescent="0.2">
      <c r="A406" s="23" t="s">
        <v>941</v>
      </c>
      <c r="B406" s="23">
        <v>942</v>
      </c>
      <c r="C406" s="23">
        <v>953</v>
      </c>
      <c r="D406" s="23">
        <v>954</v>
      </c>
      <c r="E406" s="23">
        <v>1020</v>
      </c>
      <c r="F406" s="23">
        <v>1033</v>
      </c>
      <c r="H406" s="26" t="s">
        <v>700</v>
      </c>
      <c r="I406" s="27">
        <v>78.158000000000001</v>
      </c>
      <c r="J406" s="27">
        <v>85.647000000000006</v>
      </c>
      <c r="K406" s="27">
        <v>86.353999999999999</v>
      </c>
      <c r="L406" s="27">
        <v>84.981000000000009</v>
      </c>
      <c r="M406" s="27">
        <v>81.59</v>
      </c>
      <c r="N406" s="27">
        <v>83.483000000000004</v>
      </c>
      <c r="O406" s="27">
        <v>80.271000000000001</v>
      </c>
      <c r="P406" s="27">
        <v>83.222999999999999</v>
      </c>
      <c r="Q406" s="27">
        <v>83.036000000000001</v>
      </c>
      <c r="R406" s="27">
        <v>87.861000000000004</v>
      </c>
      <c r="S406" s="27">
        <v>89.814999999999998</v>
      </c>
      <c r="T406" s="27"/>
      <c r="U406" s="32" t="s">
        <v>220</v>
      </c>
      <c r="V406" s="27">
        <v>1210.154</v>
      </c>
    </row>
    <row r="407" spans="1:22" x14ac:dyDescent="0.2">
      <c r="A407" s="23" t="s">
        <v>942</v>
      </c>
      <c r="B407" s="23">
        <v>3999</v>
      </c>
      <c r="C407" s="23">
        <v>4017</v>
      </c>
      <c r="D407" s="23">
        <v>4077</v>
      </c>
      <c r="E407" s="23">
        <v>4246</v>
      </c>
      <c r="F407" s="23">
        <v>4245</v>
      </c>
      <c r="H407" s="26" t="s">
        <v>701</v>
      </c>
      <c r="I407" s="27">
        <v>7.8</v>
      </c>
      <c r="J407" s="27">
        <v>8.4</v>
      </c>
      <c r="K407" s="27">
        <v>7.8</v>
      </c>
      <c r="L407" s="27">
        <v>7.8</v>
      </c>
      <c r="M407" s="27">
        <v>10.8</v>
      </c>
      <c r="N407" s="27">
        <v>11.8</v>
      </c>
      <c r="O407" s="27">
        <v>12.6</v>
      </c>
      <c r="P407" s="27">
        <v>13.6</v>
      </c>
      <c r="Q407" s="27">
        <v>14.134</v>
      </c>
      <c r="R407" s="27">
        <v>15.134</v>
      </c>
      <c r="S407" s="27">
        <v>15.467000000000001</v>
      </c>
      <c r="T407" s="27"/>
      <c r="U407" s="32" t="s">
        <v>221</v>
      </c>
      <c r="V407" s="27">
        <v>749.56900000000007</v>
      </c>
    </row>
    <row r="408" spans="1:22" x14ac:dyDescent="0.2">
      <c r="A408" s="23" t="s">
        <v>943</v>
      </c>
      <c r="B408" s="23">
        <v>468</v>
      </c>
      <c r="C408" s="23">
        <v>494</v>
      </c>
      <c r="D408" s="23">
        <v>525</v>
      </c>
      <c r="E408" s="23">
        <v>556</v>
      </c>
      <c r="F408" s="23">
        <v>574</v>
      </c>
      <c r="H408" s="26" t="s">
        <v>702</v>
      </c>
      <c r="I408" s="27">
        <v>407.08499999999998</v>
      </c>
      <c r="J408" s="27">
        <v>406.49900000000002</v>
      </c>
      <c r="K408" s="27">
        <v>413.49800000000005</v>
      </c>
      <c r="L408" s="27">
        <v>410.03100000000001</v>
      </c>
      <c r="M408" s="27">
        <v>414.685</v>
      </c>
      <c r="N408" s="27">
        <v>407.63100000000003</v>
      </c>
      <c r="O408" s="27">
        <v>404.61200000000002</v>
      </c>
      <c r="P408" s="27">
        <v>404.45100000000002</v>
      </c>
      <c r="Q408" s="27">
        <v>411.42</v>
      </c>
      <c r="R408" s="27">
        <v>407.36700000000002</v>
      </c>
      <c r="S408" s="27">
        <v>407.85599999999999</v>
      </c>
      <c r="T408" s="27"/>
      <c r="U408" s="32" t="s">
        <v>222</v>
      </c>
      <c r="V408" s="27">
        <v>1118.5930000000001</v>
      </c>
    </row>
    <row r="409" spans="1:22" x14ac:dyDescent="0.2">
      <c r="A409" s="23" t="s">
        <v>597</v>
      </c>
      <c r="B409" s="23">
        <v>4360</v>
      </c>
      <c r="C409" s="23">
        <v>4447</v>
      </c>
      <c r="D409" s="23">
        <v>4456</v>
      </c>
      <c r="E409" s="23">
        <v>4548</v>
      </c>
      <c r="F409" s="23">
        <v>4622</v>
      </c>
      <c r="H409" s="26" t="s">
        <v>703</v>
      </c>
      <c r="I409" s="27">
        <v>33.926000000000002</v>
      </c>
      <c r="J409" s="27">
        <v>35.487000000000002</v>
      </c>
      <c r="K409" s="27">
        <v>35.429000000000002</v>
      </c>
      <c r="L409" s="27">
        <v>34.786000000000001</v>
      </c>
      <c r="M409" s="27">
        <v>37.159999999999997</v>
      </c>
      <c r="N409" s="27">
        <v>34.4</v>
      </c>
      <c r="O409" s="27">
        <v>35.06</v>
      </c>
      <c r="P409" s="27">
        <v>34.337000000000003</v>
      </c>
      <c r="Q409" s="27">
        <v>35.777000000000001</v>
      </c>
      <c r="R409" s="27">
        <v>34.764000000000003</v>
      </c>
      <c r="S409" s="27">
        <v>35.844000000000001</v>
      </c>
      <c r="T409" s="27"/>
      <c r="U409" s="32" t="s">
        <v>223</v>
      </c>
      <c r="V409" s="27">
        <v>13720.960999999999</v>
      </c>
    </row>
    <row r="410" spans="1:22" x14ac:dyDescent="0.2">
      <c r="A410" s="23" t="s">
        <v>598</v>
      </c>
      <c r="B410" s="23">
        <v>1073</v>
      </c>
      <c r="C410" s="23">
        <v>1094</v>
      </c>
      <c r="D410" s="23">
        <v>1093</v>
      </c>
      <c r="E410" s="23">
        <v>1139</v>
      </c>
      <c r="F410" s="23">
        <v>1163</v>
      </c>
      <c r="H410" s="26" t="s">
        <v>704</v>
      </c>
      <c r="I410" s="27">
        <v>117.637</v>
      </c>
      <c r="J410" s="27">
        <v>116.77200000000001</v>
      </c>
      <c r="K410" s="27">
        <v>126.813</v>
      </c>
      <c r="L410" s="27">
        <v>131.33600000000001</v>
      </c>
      <c r="M410" s="27">
        <v>126.12700000000001</v>
      </c>
      <c r="N410" s="27">
        <v>121.20700000000001</v>
      </c>
      <c r="O410" s="27">
        <v>122.43400000000001</v>
      </c>
      <c r="P410" s="27">
        <v>121.40100000000001</v>
      </c>
      <c r="Q410" s="27">
        <v>119.30800000000001</v>
      </c>
      <c r="R410" s="27">
        <v>111.961</v>
      </c>
      <c r="S410" s="27">
        <v>116.81200000000001</v>
      </c>
      <c r="T410" s="27"/>
      <c r="U410" s="32" t="s">
        <v>224</v>
      </c>
      <c r="V410" s="27">
        <v>863.57100000000003</v>
      </c>
    </row>
    <row r="411" spans="1:22" x14ac:dyDescent="0.2">
      <c r="A411" s="23" t="s">
        <v>599</v>
      </c>
      <c r="B411" s="23">
        <v>1162</v>
      </c>
      <c r="C411" s="23">
        <v>1205</v>
      </c>
      <c r="D411" s="23">
        <v>1234</v>
      </c>
      <c r="E411" s="23">
        <v>1351</v>
      </c>
      <c r="F411" s="23">
        <v>1383</v>
      </c>
      <c r="H411" s="26" t="s">
        <v>705</v>
      </c>
      <c r="I411" s="27">
        <v>15.093</v>
      </c>
      <c r="J411" s="27">
        <v>13.427000000000001</v>
      </c>
      <c r="K411" s="27">
        <v>13.427000000000001</v>
      </c>
      <c r="L411" s="27">
        <v>13.427000000000001</v>
      </c>
      <c r="M411" s="27">
        <v>11.427000000000001</v>
      </c>
      <c r="N411" s="27">
        <v>11.427000000000001</v>
      </c>
      <c r="O411" s="27">
        <v>12.427000000000001</v>
      </c>
      <c r="P411" s="27">
        <v>12.427000000000001</v>
      </c>
      <c r="Q411" s="27">
        <v>12.427000000000001</v>
      </c>
      <c r="R411" s="27">
        <v>12.427000000000001</v>
      </c>
      <c r="S411" s="27">
        <v>12.427000000000001</v>
      </c>
      <c r="T411" s="27"/>
      <c r="U411" s="32" t="s">
        <v>225</v>
      </c>
      <c r="V411" s="27">
        <v>171.233</v>
      </c>
    </row>
    <row r="412" spans="1:22" x14ac:dyDescent="0.2">
      <c r="A412" s="23" t="s">
        <v>349</v>
      </c>
      <c r="H412" s="26" t="s">
        <v>706</v>
      </c>
      <c r="I412" s="27">
        <v>33.965000000000003</v>
      </c>
      <c r="J412" s="27">
        <v>42.295999999999999</v>
      </c>
      <c r="K412" s="27">
        <v>46.922000000000004</v>
      </c>
      <c r="L412" s="27">
        <v>49.034999999999997</v>
      </c>
      <c r="M412" s="27">
        <v>48.975000000000001</v>
      </c>
      <c r="N412" s="27">
        <v>48.414999999999999</v>
      </c>
      <c r="O412" s="27">
        <v>48.897000000000006</v>
      </c>
      <c r="P412" s="27">
        <v>48.75</v>
      </c>
      <c r="Q412" s="27">
        <v>47.697000000000003</v>
      </c>
      <c r="R412" s="27">
        <v>47.497</v>
      </c>
      <c r="S412" s="27">
        <v>45.015000000000001</v>
      </c>
      <c r="T412" s="27"/>
      <c r="U412" s="32" t="s">
        <v>226</v>
      </c>
      <c r="V412" s="27">
        <v>4017.5030000000002</v>
      </c>
    </row>
    <row r="413" spans="1:22" x14ac:dyDescent="0.2">
      <c r="A413" s="23" t="s">
        <v>600</v>
      </c>
      <c r="B413" s="23">
        <v>2125</v>
      </c>
      <c r="C413" s="23">
        <v>2148</v>
      </c>
      <c r="D413" s="23">
        <v>2129</v>
      </c>
      <c r="E413" s="23">
        <v>2059</v>
      </c>
      <c r="F413" s="23">
        <v>2076</v>
      </c>
      <c r="H413" s="26" t="s">
        <v>707</v>
      </c>
      <c r="I413" s="27">
        <v>5.2760000000000007</v>
      </c>
      <c r="J413" s="27">
        <v>1.4</v>
      </c>
      <c r="K413" s="27"/>
      <c r="L413" s="27"/>
      <c r="M413" s="27"/>
      <c r="N413" s="27"/>
      <c r="O413" s="27"/>
      <c r="P413" s="27"/>
      <c r="Q413" s="27">
        <v>38.184000000000005</v>
      </c>
      <c r="R413" s="27">
        <v>21</v>
      </c>
      <c r="S413" s="27">
        <v>18</v>
      </c>
      <c r="T413" s="27"/>
      <c r="U413" s="32" t="s">
        <v>227</v>
      </c>
      <c r="V413" s="27">
        <v>92.823000000000008</v>
      </c>
    </row>
    <row r="414" spans="1:22" x14ac:dyDescent="0.2">
      <c r="A414" s="23" t="s">
        <v>601</v>
      </c>
      <c r="B414" s="23">
        <v>290</v>
      </c>
      <c r="C414" s="23">
        <v>297</v>
      </c>
      <c r="D414" s="23">
        <v>298</v>
      </c>
      <c r="E414" s="23">
        <v>303</v>
      </c>
      <c r="F414" s="23">
        <v>310</v>
      </c>
      <c r="H414" s="26" t="s">
        <v>708</v>
      </c>
      <c r="I414" s="27">
        <v>205.51499999999999</v>
      </c>
      <c r="J414" s="27">
        <v>199.17</v>
      </c>
      <c r="K414" s="27">
        <v>201.46900000000002</v>
      </c>
      <c r="L414" s="27">
        <v>185.69200000000001</v>
      </c>
      <c r="M414" s="27">
        <v>193.018</v>
      </c>
      <c r="N414" s="27">
        <v>193.684</v>
      </c>
      <c r="O414" s="27">
        <v>193.38499999999999</v>
      </c>
      <c r="P414" s="27">
        <v>191.624</v>
      </c>
      <c r="Q414" s="27">
        <v>193.97800000000001</v>
      </c>
      <c r="R414" s="27">
        <v>189.02600000000001</v>
      </c>
      <c r="S414" s="27">
        <v>186.27600000000001</v>
      </c>
      <c r="T414" s="27"/>
      <c r="U414" s="32" t="s">
        <v>228</v>
      </c>
      <c r="V414" s="27">
        <v>4110.8410000000003</v>
      </c>
    </row>
    <row r="415" spans="1:22" x14ac:dyDescent="0.2">
      <c r="A415" s="23" t="s">
        <v>602</v>
      </c>
      <c r="B415" s="23">
        <v>103</v>
      </c>
      <c r="C415" s="23">
        <v>108</v>
      </c>
      <c r="D415" s="23">
        <v>107</v>
      </c>
      <c r="E415" s="23">
        <v>109</v>
      </c>
      <c r="F415" s="23">
        <v>112</v>
      </c>
      <c r="H415" s="26" t="s">
        <v>709</v>
      </c>
      <c r="I415" s="27">
        <v>10.732000000000001</v>
      </c>
      <c r="J415" s="27">
        <v>11.232000000000001</v>
      </c>
      <c r="K415" s="27">
        <v>11.529</v>
      </c>
      <c r="L415" s="27">
        <v>10.58</v>
      </c>
      <c r="M415" s="27">
        <v>10.367000000000001</v>
      </c>
      <c r="N415" s="27">
        <v>10.5</v>
      </c>
      <c r="O415" s="27">
        <v>10.5</v>
      </c>
      <c r="P415" s="27">
        <v>11.5</v>
      </c>
      <c r="Q415" s="27">
        <v>13.8</v>
      </c>
      <c r="R415" s="27">
        <v>13.3</v>
      </c>
      <c r="S415" s="27">
        <v>13.3</v>
      </c>
      <c r="T415" s="27"/>
      <c r="U415" s="32" t="s">
        <v>229</v>
      </c>
      <c r="V415" s="27">
        <v>3657.83</v>
      </c>
    </row>
    <row r="416" spans="1:22" x14ac:dyDescent="0.2">
      <c r="A416" s="23" t="s">
        <v>350</v>
      </c>
      <c r="B416" s="23">
        <v>358</v>
      </c>
      <c r="C416" s="23">
        <v>357</v>
      </c>
      <c r="D416" s="23">
        <v>356</v>
      </c>
      <c r="H416" s="26" t="s">
        <v>710</v>
      </c>
      <c r="I416" s="27">
        <v>6.1190000000000007</v>
      </c>
      <c r="J416" s="27">
        <v>8.0410000000000004</v>
      </c>
      <c r="K416" s="27">
        <v>7.3410000000000002</v>
      </c>
      <c r="L416" s="27">
        <v>10.433</v>
      </c>
      <c r="M416" s="27">
        <v>10.8</v>
      </c>
      <c r="N416" s="27">
        <v>10.199999999999999</v>
      </c>
      <c r="O416" s="27">
        <v>9.766</v>
      </c>
      <c r="P416" s="27">
        <v>9.766</v>
      </c>
      <c r="Q416" s="27">
        <v>8.766</v>
      </c>
      <c r="R416" s="27">
        <v>9.6330000000000009</v>
      </c>
      <c r="S416" s="27">
        <v>10.033000000000001</v>
      </c>
      <c r="T416" s="27"/>
      <c r="U416" s="32" t="s">
        <v>230</v>
      </c>
      <c r="V416" s="27">
        <v>492.36400000000003</v>
      </c>
    </row>
    <row r="417" spans="1:22" x14ac:dyDescent="0.2">
      <c r="A417" s="23" t="s">
        <v>603</v>
      </c>
      <c r="B417" s="23">
        <v>272</v>
      </c>
      <c r="C417" s="23">
        <v>274</v>
      </c>
      <c r="D417" s="23">
        <v>270</v>
      </c>
      <c r="E417" s="23">
        <v>269</v>
      </c>
      <c r="F417" s="23">
        <v>270</v>
      </c>
      <c r="H417" s="26" t="s">
        <v>711</v>
      </c>
      <c r="I417" s="27">
        <v>18.053000000000001</v>
      </c>
      <c r="J417" s="27">
        <v>19.72</v>
      </c>
      <c r="K417" s="27">
        <v>21.053000000000001</v>
      </c>
      <c r="L417" s="27">
        <v>22.533000000000001</v>
      </c>
      <c r="M417" s="27">
        <v>21.48</v>
      </c>
      <c r="N417" s="27">
        <v>21.48</v>
      </c>
      <c r="O417" s="27">
        <v>23.48</v>
      </c>
      <c r="P417" s="27">
        <v>20.88</v>
      </c>
      <c r="Q417" s="27">
        <v>20.88</v>
      </c>
      <c r="R417" s="27">
        <v>51.51</v>
      </c>
      <c r="S417" s="27">
        <v>53.948</v>
      </c>
      <c r="T417" s="27"/>
      <c r="U417" s="32" t="s">
        <v>231</v>
      </c>
      <c r="V417" s="27">
        <v>75.108000000000004</v>
      </c>
    </row>
    <row r="418" spans="1:22" x14ac:dyDescent="0.2">
      <c r="A418" s="23" t="s">
        <v>604</v>
      </c>
      <c r="B418" s="23">
        <v>729</v>
      </c>
      <c r="C418" s="23">
        <v>730</v>
      </c>
      <c r="D418" s="23">
        <v>725</v>
      </c>
      <c r="E418" s="23">
        <v>994</v>
      </c>
      <c r="F418" s="23">
        <v>1005</v>
      </c>
      <c r="H418" s="26" t="s">
        <v>712</v>
      </c>
      <c r="I418" s="27">
        <v>8951.4470000000001</v>
      </c>
      <c r="J418" s="27">
        <v>9242.7360000000008</v>
      </c>
      <c r="K418" s="27">
        <v>9579.4580000000005</v>
      </c>
      <c r="L418" s="27">
        <v>9595.6360000000004</v>
      </c>
      <c r="M418" s="27">
        <v>9510.6260000000002</v>
      </c>
      <c r="N418" s="27">
        <v>9412.5709999999999</v>
      </c>
      <c r="O418" s="27">
        <v>9347.0370000000003</v>
      </c>
      <c r="P418" s="27">
        <v>9360.4089999999997</v>
      </c>
      <c r="Q418" s="27">
        <v>9428.2010000000009</v>
      </c>
      <c r="R418" s="27">
        <v>9358.6970000000001</v>
      </c>
      <c r="S418" s="27">
        <v>9422.2740000000013</v>
      </c>
      <c r="T418" s="27"/>
      <c r="U418" s="32" t="s">
        <v>232</v>
      </c>
      <c r="V418" s="27">
        <v>6.5</v>
      </c>
    </row>
    <row r="419" spans="1:22" x14ac:dyDescent="0.2">
      <c r="A419" s="23" t="s">
        <v>605</v>
      </c>
      <c r="B419" s="23">
        <v>263</v>
      </c>
      <c r="C419" s="23">
        <v>276</v>
      </c>
      <c r="D419" s="23">
        <v>280</v>
      </c>
      <c r="E419" s="23">
        <v>378</v>
      </c>
      <c r="F419" s="23">
        <v>387</v>
      </c>
      <c r="H419" s="26" t="s">
        <v>713</v>
      </c>
      <c r="I419" s="27">
        <v>24737.103999999999</v>
      </c>
      <c r="J419" s="27">
        <v>24966.383000000002</v>
      </c>
      <c r="K419" s="27">
        <v>26107.121999999999</v>
      </c>
      <c r="L419" s="27">
        <v>25886.455999999998</v>
      </c>
      <c r="M419" s="27">
        <v>25482.899000000001</v>
      </c>
      <c r="N419" s="27">
        <v>24983.125</v>
      </c>
      <c r="O419" s="27">
        <v>24667.530999999999</v>
      </c>
      <c r="P419" s="27">
        <v>24501.764999999999</v>
      </c>
      <c r="Q419" s="27">
        <v>24297.767</v>
      </c>
      <c r="R419" s="27">
        <v>24089.807000000001</v>
      </c>
      <c r="S419" s="27">
        <v>24137.09</v>
      </c>
      <c r="T419" s="27"/>
      <c r="U419" s="32" t="s">
        <v>233</v>
      </c>
      <c r="V419" s="27">
        <v>1587.2740000000001</v>
      </c>
    </row>
    <row r="420" spans="1:22" x14ac:dyDescent="0.2">
      <c r="A420" s="23" t="s">
        <v>606</v>
      </c>
      <c r="B420" s="23">
        <v>366</v>
      </c>
      <c r="C420" s="23">
        <v>378</v>
      </c>
      <c r="D420" s="23">
        <v>370</v>
      </c>
      <c r="E420" s="23">
        <v>375</v>
      </c>
      <c r="F420" s="23">
        <v>379</v>
      </c>
      <c r="H420" s="26" t="s">
        <v>714</v>
      </c>
      <c r="I420" s="27">
        <v>3529.76</v>
      </c>
      <c r="J420" s="27">
        <v>3557.7080000000001</v>
      </c>
      <c r="K420" s="27">
        <v>3703.5310000000004</v>
      </c>
      <c r="L420" s="27">
        <v>3698.268</v>
      </c>
      <c r="M420" s="27">
        <v>3698.422</v>
      </c>
      <c r="N420" s="27">
        <v>3662.9410000000003</v>
      </c>
      <c r="O420" s="27">
        <v>3642.808</v>
      </c>
      <c r="P420" s="27">
        <v>3628.1570000000002</v>
      </c>
      <c r="Q420" s="27">
        <v>3608.884</v>
      </c>
      <c r="R420" s="27">
        <v>3611.9</v>
      </c>
      <c r="S420" s="27">
        <v>3639.6559999999999</v>
      </c>
      <c r="T420" s="27"/>
      <c r="U420" s="32" t="s">
        <v>234</v>
      </c>
      <c r="V420" s="27">
        <v>99.154000000000011</v>
      </c>
    </row>
    <row r="421" spans="1:22" x14ac:dyDescent="0.2">
      <c r="A421" s="23" t="s">
        <v>607</v>
      </c>
      <c r="B421" s="23">
        <v>474</v>
      </c>
      <c r="C421" s="23">
        <v>485</v>
      </c>
      <c r="D421" s="23">
        <v>499</v>
      </c>
      <c r="E421" s="23">
        <v>513</v>
      </c>
      <c r="F421" s="23">
        <v>531</v>
      </c>
      <c r="H421" s="26" t="s">
        <v>956</v>
      </c>
      <c r="I421" s="27">
        <v>5152.8609999999999</v>
      </c>
      <c r="J421" s="27">
        <v>5158.4170000000004</v>
      </c>
      <c r="K421" s="27">
        <v>5593.8060000000005</v>
      </c>
      <c r="L421" s="27">
        <v>5627.9720000000007</v>
      </c>
      <c r="M421" s="27">
        <v>5570.674</v>
      </c>
      <c r="N421" s="27">
        <v>5474.4260000000004</v>
      </c>
      <c r="O421" s="27">
        <v>5426.1310000000003</v>
      </c>
      <c r="P421" s="27">
        <v>5376.05</v>
      </c>
      <c r="Q421" s="27">
        <v>5356.9230000000007</v>
      </c>
      <c r="R421" s="27">
        <v>5307.607</v>
      </c>
      <c r="S421" s="27">
        <v>5273.9980000000005</v>
      </c>
      <c r="T421" s="27"/>
      <c r="U421" s="32" t="s">
        <v>235</v>
      </c>
      <c r="V421" s="27">
        <v>50.486000000000004</v>
      </c>
    </row>
    <row r="422" spans="1:22" x14ac:dyDescent="0.2">
      <c r="A422" s="23" t="s">
        <v>608</v>
      </c>
      <c r="B422" s="23">
        <v>35</v>
      </c>
      <c r="C422" s="23">
        <v>36</v>
      </c>
      <c r="D422" s="23">
        <v>40</v>
      </c>
      <c r="E422" s="23">
        <v>41</v>
      </c>
      <c r="F422" s="23">
        <v>42</v>
      </c>
      <c r="H422" s="26" t="s">
        <v>957</v>
      </c>
      <c r="I422" s="27">
        <v>1072.345</v>
      </c>
      <c r="J422" s="27">
        <v>1439.6290000000001</v>
      </c>
      <c r="K422" s="27">
        <v>1667.3580000000002</v>
      </c>
      <c r="L422" s="27">
        <v>1810.787</v>
      </c>
      <c r="M422" s="27">
        <v>1838.7930000000001</v>
      </c>
      <c r="N422" s="27">
        <v>1870.55</v>
      </c>
      <c r="O422" s="27">
        <v>1828.462</v>
      </c>
      <c r="P422" s="27">
        <v>1851.8530000000001</v>
      </c>
      <c r="Q422" s="27">
        <v>1863.6580000000001</v>
      </c>
      <c r="R422" s="27">
        <v>1853.075</v>
      </c>
      <c r="S422" s="27">
        <v>1903.3610000000001</v>
      </c>
      <c r="T422" s="27"/>
      <c r="U422" s="32" t="s">
        <v>236</v>
      </c>
      <c r="V422" s="27">
        <v>800.58500000000004</v>
      </c>
    </row>
    <row r="423" spans="1:22" x14ac:dyDescent="0.2">
      <c r="A423" s="23" t="s">
        <v>609</v>
      </c>
      <c r="B423" s="23">
        <v>698</v>
      </c>
      <c r="C423" s="23">
        <v>712</v>
      </c>
      <c r="D423" s="23">
        <v>716</v>
      </c>
      <c r="E423" s="23">
        <v>761</v>
      </c>
      <c r="F423" s="23">
        <v>781</v>
      </c>
      <c r="H423" s="26" t="s">
        <v>958</v>
      </c>
      <c r="I423" s="27">
        <v>2513.2130000000002</v>
      </c>
      <c r="J423" s="28">
        <v>1429.404</v>
      </c>
      <c r="K423" s="27">
        <v>567.19100000000003</v>
      </c>
      <c r="L423" s="27">
        <v>260.95600000000002</v>
      </c>
      <c r="M423" s="27">
        <v>69.26100000000001</v>
      </c>
      <c r="N423" s="27">
        <v>68.947000000000003</v>
      </c>
      <c r="O423" s="27">
        <v>40.548999999999999</v>
      </c>
      <c r="P423" s="27">
        <v>273.67200000000003</v>
      </c>
      <c r="Q423" s="27">
        <v>191.673</v>
      </c>
      <c r="R423" s="27">
        <f>107.873+1062.13</f>
        <v>1170.0030000000002</v>
      </c>
      <c r="S423" s="27">
        <f>315.957+817.23</f>
        <v>1133.1869999999999</v>
      </c>
      <c r="T423" s="27"/>
      <c r="U423" s="32" t="s">
        <v>237</v>
      </c>
      <c r="V423" s="27">
        <v>4809.6750000000002</v>
      </c>
    </row>
    <row r="424" spans="1:22" x14ac:dyDescent="0.2">
      <c r="A424" s="23" t="s">
        <v>610</v>
      </c>
      <c r="B424" s="23">
        <v>332</v>
      </c>
      <c r="C424" s="23">
        <v>340</v>
      </c>
      <c r="D424" s="23">
        <v>344</v>
      </c>
      <c r="E424" s="23">
        <v>349</v>
      </c>
      <c r="F424" s="23">
        <v>357</v>
      </c>
      <c r="H424" s="26" t="s">
        <v>959</v>
      </c>
      <c r="I424" s="27">
        <v>57049.714999999997</v>
      </c>
      <c r="J424" s="27">
        <v>57748.940999999999</v>
      </c>
      <c r="K424" s="27">
        <v>58428.411999999997</v>
      </c>
      <c r="L424" s="27">
        <v>57878.251000000004</v>
      </c>
      <c r="M424" s="27">
        <v>57166.914000000004</v>
      </c>
      <c r="N424" s="27">
        <v>56681.175000000003</v>
      </c>
      <c r="O424" s="27">
        <v>56309.37</v>
      </c>
      <c r="P424" s="27">
        <v>56238.451000000001</v>
      </c>
      <c r="Q424" s="27">
        <v>56467.33</v>
      </c>
      <c r="R424" s="27">
        <v>56183.664000000004</v>
      </c>
      <c r="S424" s="27">
        <v>56263.47</v>
      </c>
      <c r="T424" s="27"/>
      <c r="U424" s="32" t="s">
        <v>238</v>
      </c>
      <c r="V424" s="27">
        <v>10072.623</v>
      </c>
    </row>
    <row r="425" spans="1:22" x14ac:dyDescent="0.2">
      <c r="A425" s="23" t="s">
        <v>611</v>
      </c>
      <c r="B425" s="23">
        <v>234</v>
      </c>
      <c r="C425" s="23">
        <v>235</v>
      </c>
      <c r="D425" s="23">
        <v>239</v>
      </c>
      <c r="E425" s="23">
        <v>239</v>
      </c>
      <c r="F425" s="23">
        <v>234</v>
      </c>
      <c r="H425" s="26" t="s">
        <v>960</v>
      </c>
      <c r="I425" s="27">
        <v>2753.6510000000003</v>
      </c>
      <c r="J425" s="27">
        <v>3135.1460000000002</v>
      </c>
      <c r="K425" s="27">
        <v>3326.4830000000002</v>
      </c>
      <c r="L425" s="27">
        <v>3406.53</v>
      </c>
      <c r="M425" s="27">
        <v>3413.056</v>
      </c>
      <c r="N425" s="27">
        <v>3448.4430000000002</v>
      </c>
      <c r="O425" s="27">
        <v>3424.3220000000001</v>
      </c>
      <c r="P425" s="27">
        <v>3459.0440000000003</v>
      </c>
      <c r="Q425" s="27">
        <v>3489.777</v>
      </c>
      <c r="R425" s="27">
        <v>3514.806</v>
      </c>
      <c r="S425" s="27">
        <v>3528.7560000000003</v>
      </c>
      <c r="T425" s="27"/>
      <c r="U425" s="32" t="s">
        <v>239</v>
      </c>
      <c r="V425" s="27">
        <v>1</v>
      </c>
    </row>
    <row r="426" spans="1:22" x14ac:dyDescent="0.2">
      <c r="A426" s="23" t="s">
        <v>612</v>
      </c>
      <c r="B426" s="23">
        <v>35</v>
      </c>
      <c r="C426" s="23">
        <v>41</v>
      </c>
      <c r="D426" s="23">
        <v>41</v>
      </c>
      <c r="E426" s="23">
        <v>43</v>
      </c>
      <c r="F426" s="23">
        <v>40</v>
      </c>
      <c r="H426" s="26" t="s">
        <v>961</v>
      </c>
      <c r="I426" s="27">
        <v>549.94299999999998</v>
      </c>
      <c r="J426" s="27">
        <v>692.4</v>
      </c>
      <c r="K426" s="27">
        <v>763.30700000000002</v>
      </c>
      <c r="L426" s="27">
        <v>948.08400000000006</v>
      </c>
      <c r="M426" s="27">
        <v>971.07800000000009</v>
      </c>
      <c r="N426" s="27">
        <v>931.67</v>
      </c>
      <c r="O426" s="27">
        <v>925.40300000000002</v>
      </c>
      <c r="P426" s="27">
        <v>929.423</v>
      </c>
      <c r="Q426" s="27">
        <v>923.18799999999999</v>
      </c>
      <c r="R426" s="27">
        <v>902.048</v>
      </c>
      <c r="S426" s="27">
        <v>896.16399999999999</v>
      </c>
      <c r="T426" s="27"/>
      <c r="U426" s="32" t="s">
        <v>240</v>
      </c>
      <c r="V426" s="27">
        <v>2563.268</v>
      </c>
    </row>
    <row r="427" spans="1:22" x14ac:dyDescent="0.2">
      <c r="A427" s="23" t="s">
        <v>613</v>
      </c>
      <c r="B427" s="23">
        <v>148</v>
      </c>
      <c r="C427" s="23">
        <v>153</v>
      </c>
      <c r="D427" s="23">
        <v>143</v>
      </c>
      <c r="E427" s="23">
        <v>149</v>
      </c>
      <c r="F427" s="23">
        <v>149</v>
      </c>
      <c r="H427" s="26" t="s">
        <v>962</v>
      </c>
      <c r="I427" s="27">
        <v>13961.673000000001</v>
      </c>
      <c r="J427" s="27">
        <v>14367.647000000001</v>
      </c>
      <c r="K427" s="27">
        <v>14760.956</v>
      </c>
      <c r="L427" s="27">
        <v>14410.755000000001</v>
      </c>
      <c r="M427" s="27">
        <v>14183.976000000001</v>
      </c>
      <c r="N427" s="27">
        <v>14011.602000000001</v>
      </c>
      <c r="O427" s="27">
        <v>13767.264999999999</v>
      </c>
      <c r="P427" s="27">
        <v>13735.683000000001</v>
      </c>
      <c r="Q427" s="27">
        <v>13710.099</v>
      </c>
      <c r="R427" s="27">
        <v>13713.822</v>
      </c>
      <c r="S427" s="27">
        <v>13703.335999999999</v>
      </c>
      <c r="T427" s="27"/>
      <c r="U427" s="32" t="s">
        <v>241</v>
      </c>
      <c r="V427" s="27">
        <v>651.47</v>
      </c>
    </row>
    <row r="428" spans="1:22" x14ac:dyDescent="0.2">
      <c r="A428" s="23" t="s">
        <v>904</v>
      </c>
      <c r="B428" s="23">
        <v>23</v>
      </c>
      <c r="C428" s="23">
        <v>28</v>
      </c>
      <c r="D428" s="23">
        <v>30</v>
      </c>
      <c r="E428" s="23">
        <v>27</v>
      </c>
      <c r="F428" s="23">
        <v>26</v>
      </c>
      <c r="H428" s="26" t="s">
        <v>963</v>
      </c>
      <c r="I428" s="27">
        <v>2015.489</v>
      </c>
      <c r="J428" s="27">
        <v>2110.558</v>
      </c>
      <c r="K428" s="27">
        <v>2230.7570000000001</v>
      </c>
      <c r="L428" s="27">
        <v>2238.2560000000003</v>
      </c>
      <c r="M428" s="27">
        <v>2250.6220000000003</v>
      </c>
      <c r="N428" s="27">
        <v>2215.2690000000002</v>
      </c>
      <c r="O428" s="27">
        <v>2168.038</v>
      </c>
      <c r="P428" s="27">
        <v>2164.5460000000003</v>
      </c>
      <c r="Q428" s="27">
        <v>2173.5540000000001</v>
      </c>
      <c r="R428" s="27">
        <v>2167.1020000000003</v>
      </c>
      <c r="S428" s="27">
        <v>2190.761</v>
      </c>
      <c r="T428" s="27"/>
      <c r="U428" s="32" t="s">
        <v>242</v>
      </c>
      <c r="V428" s="27">
        <v>3.8</v>
      </c>
    </row>
    <row r="429" spans="1:22" x14ac:dyDescent="0.2">
      <c r="A429" s="23" t="s">
        <v>885</v>
      </c>
      <c r="B429" s="23">
        <v>2078</v>
      </c>
      <c r="C429" s="23">
        <v>2112</v>
      </c>
      <c r="D429" s="23">
        <v>2156</v>
      </c>
      <c r="E429" s="23">
        <v>2267</v>
      </c>
      <c r="F429" s="23">
        <v>2434</v>
      </c>
      <c r="H429" s="26" t="s">
        <v>964</v>
      </c>
      <c r="I429" s="27">
        <v>4678.9050000000007</v>
      </c>
      <c r="J429" s="27">
        <v>4701.1310000000003</v>
      </c>
      <c r="K429" s="27">
        <v>4925.6559999999999</v>
      </c>
      <c r="L429" s="27">
        <v>4869.1050000000005</v>
      </c>
      <c r="M429" s="27">
        <v>4735.4760000000006</v>
      </c>
      <c r="N429" s="27">
        <v>4640.7750000000005</v>
      </c>
      <c r="O429" s="27">
        <v>4576.0619999999999</v>
      </c>
      <c r="P429" s="27">
        <v>4524.4970000000003</v>
      </c>
      <c r="Q429" s="27">
        <v>4518.4650000000001</v>
      </c>
      <c r="R429" s="27">
        <v>4490.4430000000002</v>
      </c>
      <c r="S429" s="27">
        <v>4507.7370000000001</v>
      </c>
      <c r="T429" s="27"/>
      <c r="U429" s="32" t="s">
        <v>243</v>
      </c>
      <c r="V429" s="27">
        <v>27905.885000000002</v>
      </c>
    </row>
    <row r="430" spans="1:22" x14ac:dyDescent="0.2">
      <c r="A430" s="23" t="s">
        <v>887</v>
      </c>
      <c r="B430" s="23">
        <v>568</v>
      </c>
      <c r="C430" s="23">
        <v>562</v>
      </c>
      <c r="D430" s="23">
        <v>562</v>
      </c>
      <c r="E430" s="23">
        <v>604</v>
      </c>
      <c r="F430" s="23">
        <v>637</v>
      </c>
      <c r="H430" s="26" t="s">
        <v>965</v>
      </c>
      <c r="I430" s="27">
        <v>0.19800000000000001</v>
      </c>
      <c r="J430" s="27">
        <v>0.19500000000000001</v>
      </c>
      <c r="K430" s="27">
        <v>1.1020000000000001</v>
      </c>
      <c r="L430" s="27">
        <v>0.995</v>
      </c>
      <c r="M430" s="27"/>
      <c r="N430" s="27"/>
      <c r="O430" s="27">
        <v>1</v>
      </c>
      <c r="P430" s="27">
        <v>1</v>
      </c>
      <c r="Q430" s="27">
        <v>1</v>
      </c>
      <c r="R430" s="27">
        <v>1</v>
      </c>
      <c r="S430" s="27">
        <v>1</v>
      </c>
      <c r="T430" s="27"/>
      <c r="U430" s="32" t="s">
        <v>244</v>
      </c>
      <c r="V430" s="27">
        <v>1859.3110000000001</v>
      </c>
    </row>
    <row r="431" spans="1:22" x14ac:dyDescent="0.2">
      <c r="A431" s="23" t="s">
        <v>888</v>
      </c>
      <c r="B431" s="23">
        <v>462</v>
      </c>
      <c r="C431" s="23">
        <v>468</v>
      </c>
      <c r="D431" s="23">
        <v>492</v>
      </c>
      <c r="E431" s="23">
        <v>527</v>
      </c>
      <c r="F431" s="23">
        <v>629</v>
      </c>
      <c r="H431" s="26" t="s">
        <v>966</v>
      </c>
      <c r="I431" s="27">
        <v>1204.722</v>
      </c>
      <c r="J431" s="27">
        <v>1040.9949999999999</v>
      </c>
      <c r="K431" s="27">
        <v>1071.3330000000001</v>
      </c>
      <c r="L431" s="27">
        <v>1105.8820000000001</v>
      </c>
      <c r="M431" s="27">
        <v>1085.318</v>
      </c>
      <c r="N431" s="27">
        <v>1036.9270000000001</v>
      </c>
      <c r="O431" s="27">
        <v>1029.9749999999999</v>
      </c>
      <c r="P431" s="27">
        <v>1022.173</v>
      </c>
      <c r="Q431" s="27">
        <v>1020.5690000000001</v>
      </c>
      <c r="R431" s="27">
        <v>1002.509</v>
      </c>
      <c r="S431" s="27">
        <v>994.11200000000008</v>
      </c>
      <c r="T431" s="27"/>
      <c r="U431" s="32" t="s">
        <v>245</v>
      </c>
      <c r="V431" s="27">
        <v>539.15</v>
      </c>
    </row>
    <row r="432" spans="1:22" x14ac:dyDescent="0.2">
      <c r="A432" s="23" t="s">
        <v>351</v>
      </c>
      <c r="H432" s="26" t="s">
        <v>739</v>
      </c>
      <c r="I432" s="27">
        <v>195.488</v>
      </c>
      <c r="J432" s="27">
        <v>313.37700000000001</v>
      </c>
      <c r="K432" s="27">
        <v>385.96200000000005</v>
      </c>
      <c r="L432" s="27">
        <v>391.51800000000003</v>
      </c>
      <c r="M432" s="27">
        <v>391.24799999999999</v>
      </c>
      <c r="N432" s="27">
        <v>418.64700000000005</v>
      </c>
      <c r="O432" s="27">
        <v>408.62700000000001</v>
      </c>
      <c r="P432" s="27">
        <v>405.83</v>
      </c>
      <c r="Q432" s="27">
        <v>406.54200000000003</v>
      </c>
      <c r="R432" s="27">
        <v>402.08700000000005</v>
      </c>
      <c r="S432" s="27">
        <v>411.30100000000004</v>
      </c>
      <c r="T432" s="27"/>
      <c r="U432" s="32" t="s">
        <v>246</v>
      </c>
      <c r="V432" s="27">
        <v>5881.585</v>
      </c>
    </row>
    <row r="433" spans="1:22" x14ac:dyDescent="0.2">
      <c r="A433" s="23" t="s">
        <v>889</v>
      </c>
      <c r="B433" s="23">
        <v>1072</v>
      </c>
      <c r="C433" s="23">
        <v>1103</v>
      </c>
      <c r="D433" s="23">
        <v>1125</v>
      </c>
      <c r="E433" s="23">
        <v>1161</v>
      </c>
      <c r="F433" s="23">
        <v>1194</v>
      </c>
      <c r="H433" s="26" t="s">
        <v>78</v>
      </c>
      <c r="I433" s="27">
        <v>551.21300000000008</v>
      </c>
      <c r="J433" s="28">
        <v>339.65600000000001</v>
      </c>
      <c r="K433" s="27">
        <v>63.365000000000002</v>
      </c>
      <c r="L433" s="27">
        <v>70.088000000000008</v>
      </c>
      <c r="M433" s="27">
        <v>31.624000000000002</v>
      </c>
      <c r="N433" s="27">
        <v>32.51</v>
      </c>
      <c r="O433" s="27">
        <v>32.657000000000004</v>
      </c>
      <c r="P433" s="27">
        <v>76.085999999999999</v>
      </c>
      <c r="Q433" s="27">
        <v>63.194000000000003</v>
      </c>
      <c r="R433" s="27">
        <v>28.341000000000001</v>
      </c>
      <c r="S433" s="27">
        <v>19.68</v>
      </c>
      <c r="T433" s="27"/>
      <c r="U433" s="31"/>
      <c r="V433" s="25">
        <v>41274</v>
      </c>
    </row>
    <row r="434" spans="1:22" x14ac:dyDescent="0.2">
      <c r="A434" s="23" t="s">
        <v>890</v>
      </c>
      <c r="B434" s="23">
        <v>133</v>
      </c>
      <c r="C434" s="23">
        <v>140</v>
      </c>
      <c r="D434" s="23">
        <v>148</v>
      </c>
      <c r="E434" s="23">
        <v>153</v>
      </c>
      <c r="F434" s="23">
        <v>162</v>
      </c>
      <c r="H434" s="26" t="s">
        <v>79</v>
      </c>
      <c r="I434" s="27">
        <v>13194.957</v>
      </c>
      <c r="J434" s="27">
        <v>13308.444</v>
      </c>
      <c r="K434" s="27">
        <v>13500.28</v>
      </c>
      <c r="L434" s="27">
        <v>13539.777</v>
      </c>
      <c r="M434" s="27">
        <v>13418.344000000001</v>
      </c>
      <c r="N434" s="27">
        <v>13278.334000000001</v>
      </c>
      <c r="O434" s="27">
        <v>13152.414000000001</v>
      </c>
      <c r="P434" s="27">
        <v>13076.254000000001</v>
      </c>
      <c r="Q434" s="27">
        <v>13074.87</v>
      </c>
      <c r="R434" s="27">
        <v>13084.868</v>
      </c>
      <c r="S434" s="27">
        <v>13203.18</v>
      </c>
      <c r="T434" s="27"/>
      <c r="U434" s="32" t="s">
        <v>1073</v>
      </c>
      <c r="V434" s="27">
        <v>31</v>
      </c>
    </row>
    <row r="435" spans="1:22" x14ac:dyDescent="0.2">
      <c r="A435" s="23" t="s">
        <v>891</v>
      </c>
      <c r="B435" s="23">
        <v>47</v>
      </c>
      <c r="C435" s="23">
        <v>42</v>
      </c>
      <c r="D435" s="23">
        <v>40</v>
      </c>
      <c r="E435" s="23">
        <v>40</v>
      </c>
      <c r="F435" s="23">
        <v>47</v>
      </c>
      <c r="H435" s="26" t="s">
        <v>80</v>
      </c>
      <c r="I435" s="27">
        <v>619.45600000000002</v>
      </c>
      <c r="J435" s="27">
        <v>739.38300000000004</v>
      </c>
      <c r="K435" s="27">
        <v>773.42499999999995</v>
      </c>
      <c r="L435" s="27">
        <v>784.08100000000002</v>
      </c>
      <c r="M435" s="27">
        <v>788.351</v>
      </c>
      <c r="N435" s="27">
        <v>781.25800000000004</v>
      </c>
      <c r="O435" s="27">
        <v>777.70500000000004</v>
      </c>
      <c r="P435" s="27">
        <v>784.00200000000007</v>
      </c>
      <c r="Q435" s="27">
        <v>781.73500000000001</v>
      </c>
      <c r="R435" s="27">
        <v>781.19900000000007</v>
      </c>
      <c r="S435" s="27">
        <v>783.29200000000003</v>
      </c>
      <c r="T435" s="27"/>
      <c r="U435" s="32" t="s">
        <v>1074</v>
      </c>
      <c r="V435" s="27">
        <v>8</v>
      </c>
    </row>
    <row r="436" spans="1:22" x14ac:dyDescent="0.2">
      <c r="A436" s="23" t="s">
        <v>352</v>
      </c>
      <c r="B436" s="23">
        <v>180</v>
      </c>
      <c r="C436" s="23">
        <v>187</v>
      </c>
      <c r="D436" s="23">
        <v>184</v>
      </c>
      <c r="E436" s="23">
        <v>194</v>
      </c>
      <c r="H436" s="26" t="s">
        <v>81</v>
      </c>
      <c r="I436" s="27">
        <v>123.65700000000001</v>
      </c>
      <c r="J436" s="27">
        <v>142.46299999999999</v>
      </c>
      <c r="K436" s="27">
        <v>148.38400000000001</v>
      </c>
      <c r="L436" s="27">
        <v>170.64400000000001</v>
      </c>
      <c r="M436" s="27">
        <v>162.72800000000001</v>
      </c>
      <c r="N436" s="27">
        <v>154.614</v>
      </c>
      <c r="O436" s="27">
        <v>151.61799999999999</v>
      </c>
      <c r="P436" s="27">
        <v>149.93100000000001</v>
      </c>
      <c r="Q436" s="27">
        <v>142.19999999999999</v>
      </c>
      <c r="R436" s="27">
        <v>139.02000000000001</v>
      </c>
      <c r="S436" s="27">
        <v>139.20600000000002</v>
      </c>
      <c r="T436" s="27"/>
      <c r="U436" s="32" t="s">
        <v>1075</v>
      </c>
      <c r="V436" s="27">
        <v>486</v>
      </c>
    </row>
    <row r="437" spans="1:22" x14ac:dyDescent="0.2">
      <c r="A437" s="23" t="s">
        <v>892</v>
      </c>
      <c r="B437" s="23">
        <v>146</v>
      </c>
      <c r="C437" s="23">
        <v>145</v>
      </c>
      <c r="D437" s="23">
        <v>139</v>
      </c>
      <c r="E437" s="23">
        <v>165</v>
      </c>
      <c r="F437" s="23">
        <v>177</v>
      </c>
      <c r="H437" s="26" t="s">
        <v>82</v>
      </c>
      <c r="I437" s="27">
        <v>2933.7980000000002</v>
      </c>
      <c r="J437" s="27">
        <v>3005.3020000000001</v>
      </c>
      <c r="K437" s="27">
        <v>3130.1420000000003</v>
      </c>
      <c r="L437" s="27">
        <v>3129.7690000000002</v>
      </c>
      <c r="M437" s="27">
        <v>3072.7620000000002</v>
      </c>
      <c r="N437" s="27">
        <v>3032.752</v>
      </c>
      <c r="O437" s="27">
        <v>2993.82</v>
      </c>
      <c r="P437" s="27">
        <v>2984.6290000000004</v>
      </c>
      <c r="Q437" s="27">
        <v>2979.5050000000001</v>
      </c>
      <c r="R437" s="27">
        <v>2989.848</v>
      </c>
      <c r="S437" s="27">
        <v>3004.49</v>
      </c>
      <c r="T437" s="27"/>
      <c r="U437" s="32" t="s">
        <v>1076</v>
      </c>
      <c r="V437" s="27">
        <v>1</v>
      </c>
    </row>
    <row r="438" spans="1:22" x14ac:dyDescent="0.2">
      <c r="A438" s="23" t="s">
        <v>893</v>
      </c>
      <c r="B438" s="23">
        <v>442</v>
      </c>
      <c r="C438" s="23">
        <v>443</v>
      </c>
      <c r="D438" s="23">
        <v>462</v>
      </c>
      <c r="E438" s="23">
        <v>494</v>
      </c>
      <c r="F438" s="23">
        <v>655</v>
      </c>
      <c r="H438" s="26" t="s">
        <v>83</v>
      </c>
      <c r="I438" s="27">
        <v>2286.1440000000002</v>
      </c>
      <c r="J438" s="27">
        <v>2357.0170000000003</v>
      </c>
      <c r="K438" s="27">
        <v>2420.2060000000001</v>
      </c>
      <c r="L438" s="27">
        <v>2397.9459999999999</v>
      </c>
      <c r="M438" s="27">
        <v>2369.7310000000002</v>
      </c>
      <c r="N438" s="27">
        <v>2369.8320000000003</v>
      </c>
      <c r="O438" s="27">
        <v>2378.1289999999999</v>
      </c>
      <c r="P438" s="27">
        <v>2392.9670000000001</v>
      </c>
      <c r="Q438" s="27">
        <v>2408.1990000000001</v>
      </c>
      <c r="R438" s="27">
        <v>2376.6220000000003</v>
      </c>
      <c r="S438" s="27">
        <v>2379.444</v>
      </c>
      <c r="T438" s="27"/>
      <c r="U438" s="32" t="s">
        <v>1077</v>
      </c>
      <c r="V438" s="27">
        <v>2</v>
      </c>
    </row>
    <row r="439" spans="1:22" x14ac:dyDescent="0.2">
      <c r="A439" s="23" t="s">
        <v>894</v>
      </c>
      <c r="B439" s="23">
        <v>87</v>
      </c>
      <c r="C439" s="23">
        <v>83</v>
      </c>
      <c r="D439" s="23">
        <v>88</v>
      </c>
      <c r="E439" s="23">
        <v>98</v>
      </c>
      <c r="F439" s="23">
        <v>161</v>
      </c>
      <c r="H439" s="26" t="s">
        <v>219</v>
      </c>
      <c r="I439" s="27">
        <v>5534.3870000000006</v>
      </c>
      <c r="J439" s="27">
        <v>5737.22</v>
      </c>
      <c r="K439" s="27">
        <v>5918.241</v>
      </c>
      <c r="L439" s="27">
        <v>5789.0259999999998</v>
      </c>
      <c r="M439" s="27">
        <v>5704.7350000000006</v>
      </c>
      <c r="N439" s="27">
        <v>5604.4690000000001</v>
      </c>
      <c r="O439" s="27">
        <v>5554.98</v>
      </c>
      <c r="P439" s="27">
        <v>5556.0720000000001</v>
      </c>
      <c r="Q439" s="27">
        <v>5512.3590000000004</v>
      </c>
      <c r="R439" s="27">
        <v>5468.0749999999998</v>
      </c>
      <c r="S439" s="27">
        <v>5493.6410000000005</v>
      </c>
      <c r="T439" s="27"/>
      <c r="U439" s="32" t="s">
        <v>1078</v>
      </c>
      <c r="V439" s="27">
        <v>2</v>
      </c>
    </row>
    <row r="440" spans="1:22" x14ac:dyDescent="0.2">
      <c r="A440" s="23" t="s">
        <v>895</v>
      </c>
      <c r="B440" s="23">
        <v>217</v>
      </c>
      <c r="C440" s="23">
        <v>228</v>
      </c>
      <c r="D440" s="23">
        <v>238</v>
      </c>
      <c r="E440" s="23">
        <v>237</v>
      </c>
      <c r="F440" s="23">
        <v>237</v>
      </c>
      <c r="H440" s="26" t="s">
        <v>596</v>
      </c>
      <c r="I440" s="27">
        <v>0.28000000000000003</v>
      </c>
      <c r="J440" s="27"/>
      <c r="K440" s="27"/>
      <c r="L440" s="27"/>
      <c r="M440" s="27"/>
      <c r="N440" s="27"/>
      <c r="O440" s="27"/>
      <c r="P440" s="27"/>
      <c r="Q440" s="27"/>
      <c r="R440" s="27"/>
      <c r="S440" s="27"/>
      <c r="T440" s="27"/>
      <c r="U440" s="32" t="s">
        <v>1079</v>
      </c>
      <c r="V440" s="27">
        <v>94</v>
      </c>
    </row>
    <row r="441" spans="1:22" x14ac:dyDescent="0.2">
      <c r="A441" s="23" t="s">
        <v>896</v>
      </c>
      <c r="B441" s="23">
        <v>169</v>
      </c>
      <c r="C441" s="23">
        <v>177</v>
      </c>
      <c r="D441" s="23">
        <v>190</v>
      </c>
      <c r="E441" s="23">
        <v>191</v>
      </c>
      <c r="F441" s="23">
        <v>215</v>
      </c>
      <c r="H441" s="26" t="s">
        <v>220</v>
      </c>
      <c r="I441" s="27">
        <v>1273.2060000000001</v>
      </c>
      <c r="J441" s="27">
        <v>1244.1030000000001</v>
      </c>
      <c r="K441" s="27">
        <v>1288.066</v>
      </c>
      <c r="L441" s="27">
        <v>1250.8520000000001</v>
      </c>
      <c r="M441" s="27">
        <v>1246.01</v>
      </c>
      <c r="N441" s="27">
        <v>1231.546</v>
      </c>
      <c r="O441" s="27">
        <v>1228.777</v>
      </c>
      <c r="P441" s="27">
        <v>1222.1690000000001</v>
      </c>
      <c r="Q441" s="27">
        <v>1224.106</v>
      </c>
      <c r="R441" s="27">
        <v>1217.376</v>
      </c>
      <c r="S441" s="27">
        <v>1215.201</v>
      </c>
      <c r="T441" s="27"/>
      <c r="U441" s="32" t="s">
        <v>1080</v>
      </c>
      <c r="V441" s="27">
        <v>2</v>
      </c>
    </row>
    <row r="442" spans="1:22" x14ac:dyDescent="0.2">
      <c r="A442" s="23" t="s">
        <v>897</v>
      </c>
      <c r="B442" s="23">
        <v>6</v>
      </c>
      <c r="C442" s="23">
        <v>10</v>
      </c>
      <c r="D442" s="23">
        <v>9</v>
      </c>
      <c r="E442" s="23">
        <v>10</v>
      </c>
      <c r="F442" s="23">
        <v>13</v>
      </c>
      <c r="H442" s="26" t="s">
        <v>221</v>
      </c>
      <c r="I442" s="27">
        <v>498.58200000000005</v>
      </c>
      <c r="J442" s="27">
        <v>577.774</v>
      </c>
      <c r="K442" s="27">
        <v>649.10300000000007</v>
      </c>
      <c r="L442" s="27">
        <v>707.65100000000007</v>
      </c>
      <c r="M442" s="27">
        <v>723.23700000000008</v>
      </c>
      <c r="N442" s="27">
        <v>733.33500000000004</v>
      </c>
      <c r="O442" s="27">
        <v>736.46800000000007</v>
      </c>
      <c r="P442" s="27">
        <v>737.40300000000002</v>
      </c>
      <c r="Q442" s="27">
        <v>739.80200000000002</v>
      </c>
      <c r="R442" s="27">
        <v>739.73800000000006</v>
      </c>
      <c r="S442" s="27">
        <v>737.24700000000007</v>
      </c>
      <c r="T442" s="27"/>
      <c r="U442" s="32" t="s">
        <v>1082</v>
      </c>
      <c r="V442" s="27">
        <v>6</v>
      </c>
    </row>
    <row r="443" spans="1:22" x14ac:dyDescent="0.2">
      <c r="A443" s="23" t="s">
        <v>898</v>
      </c>
      <c r="B443" s="23">
        <v>385</v>
      </c>
      <c r="C443" s="23">
        <v>386</v>
      </c>
      <c r="D443" s="23">
        <v>392</v>
      </c>
      <c r="E443" s="23">
        <v>406</v>
      </c>
      <c r="F443" s="23">
        <v>420</v>
      </c>
      <c r="H443" s="26" t="s">
        <v>222</v>
      </c>
      <c r="I443" s="27">
        <v>137.91999999999999</v>
      </c>
      <c r="J443" s="28">
        <v>49.53</v>
      </c>
      <c r="K443" s="27">
        <v>47.381</v>
      </c>
      <c r="L443" s="27">
        <v>2</v>
      </c>
      <c r="M443" s="27">
        <v>1</v>
      </c>
      <c r="N443" s="27">
        <v>1</v>
      </c>
      <c r="O443" s="27">
        <v>1</v>
      </c>
      <c r="P443" s="27">
        <v>33.432000000000002</v>
      </c>
      <c r="Q443" s="27">
        <v>46.116</v>
      </c>
      <c r="R443" s="27">
        <f>28.5+1062.13</f>
        <v>1090.6300000000001</v>
      </c>
      <c r="S443" s="27">
        <f>271.917+817.23</f>
        <v>1089.1469999999999</v>
      </c>
      <c r="T443" s="27"/>
      <c r="U443" s="32" t="s">
        <v>804</v>
      </c>
      <c r="V443" s="27">
        <v>46</v>
      </c>
    </row>
    <row r="444" spans="1:22" x14ac:dyDescent="0.2">
      <c r="A444" s="23" t="s">
        <v>899</v>
      </c>
      <c r="B444" s="23">
        <v>182</v>
      </c>
      <c r="C444" s="23">
        <v>178</v>
      </c>
      <c r="D444" s="23">
        <v>185</v>
      </c>
      <c r="E444" s="23">
        <v>208</v>
      </c>
      <c r="F444" s="23">
        <v>216</v>
      </c>
      <c r="H444" s="26" t="s">
        <v>223</v>
      </c>
      <c r="I444" s="27">
        <v>14146.254000000001</v>
      </c>
      <c r="J444" s="27">
        <v>14316.492</v>
      </c>
      <c r="K444" s="27">
        <v>14471.638999999999</v>
      </c>
      <c r="L444" s="27">
        <v>14059.806</v>
      </c>
      <c r="M444" s="27">
        <v>13821.249</v>
      </c>
      <c r="N444" s="27">
        <v>13706.649000000001</v>
      </c>
      <c r="O444" s="27">
        <v>13643.553</v>
      </c>
      <c r="P444" s="27">
        <v>13724.645</v>
      </c>
      <c r="Q444" s="27">
        <v>13795.472</v>
      </c>
      <c r="R444" s="27">
        <v>13611.448</v>
      </c>
      <c r="S444" s="27">
        <v>13628.507</v>
      </c>
      <c r="T444" s="27"/>
      <c r="U444" s="32" t="s">
        <v>805</v>
      </c>
      <c r="V444" s="27">
        <v>127</v>
      </c>
    </row>
    <row r="445" spans="1:22" x14ac:dyDescent="0.2">
      <c r="A445" s="23" t="s">
        <v>900</v>
      </c>
      <c r="B445" s="23">
        <v>106</v>
      </c>
      <c r="C445" s="23">
        <v>107</v>
      </c>
      <c r="D445" s="23">
        <v>110</v>
      </c>
      <c r="E445" s="23">
        <v>109</v>
      </c>
      <c r="F445" s="23">
        <v>121</v>
      </c>
      <c r="H445" s="26" t="s">
        <v>224</v>
      </c>
      <c r="I445" s="27">
        <v>649.45900000000006</v>
      </c>
      <c r="J445" s="27">
        <v>739.39200000000005</v>
      </c>
      <c r="K445" s="27">
        <v>808.12300000000005</v>
      </c>
      <c r="L445" s="27">
        <v>809.91</v>
      </c>
      <c r="M445" s="27">
        <v>814.70800000000008</v>
      </c>
      <c r="N445" s="27">
        <v>816.75100000000009</v>
      </c>
      <c r="O445" s="27">
        <v>829.18600000000004</v>
      </c>
      <c r="P445" s="27">
        <v>832.87300000000005</v>
      </c>
      <c r="Q445" s="27">
        <v>847.76100000000008</v>
      </c>
      <c r="R445" s="27">
        <v>861.101</v>
      </c>
      <c r="S445" s="27">
        <v>846.95600000000002</v>
      </c>
      <c r="T445" s="27"/>
      <c r="U445" s="32" t="s">
        <v>806</v>
      </c>
      <c r="V445" s="27">
        <v>43</v>
      </c>
    </row>
    <row r="446" spans="1:22" x14ac:dyDescent="0.2">
      <c r="A446" s="23" t="s">
        <v>901</v>
      </c>
      <c r="B446" s="23">
        <v>9</v>
      </c>
      <c r="C446" s="23">
        <v>10</v>
      </c>
      <c r="D446" s="23">
        <v>11</v>
      </c>
      <c r="E446" s="23">
        <v>11</v>
      </c>
      <c r="F446" s="23">
        <v>15</v>
      </c>
      <c r="H446" s="26" t="s">
        <v>225</v>
      </c>
      <c r="I446" s="27">
        <v>126.995</v>
      </c>
      <c r="J446" s="27">
        <v>142.70699999999999</v>
      </c>
      <c r="K446" s="27">
        <v>147.86600000000001</v>
      </c>
      <c r="L446" s="27">
        <v>163.398</v>
      </c>
      <c r="M446" s="27">
        <v>178.84700000000001</v>
      </c>
      <c r="N446" s="27">
        <v>173.03200000000001</v>
      </c>
      <c r="O446" s="27">
        <v>170.27500000000001</v>
      </c>
      <c r="P446" s="27">
        <v>172.33600000000001</v>
      </c>
      <c r="Q446" s="27">
        <v>167.584</v>
      </c>
      <c r="R446" s="27">
        <v>162.63499999999999</v>
      </c>
      <c r="S446" s="27">
        <v>163.94400000000002</v>
      </c>
      <c r="T446" s="27"/>
      <c r="U446" s="32" t="s">
        <v>807</v>
      </c>
      <c r="V446" s="27">
        <v>634</v>
      </c>
    </row>
    <row r="447" spans="1:22" x14ac:dyDescent="0.2">
      <c r="A447" s="23" t="s">
        <v>902</v>
      </c>
      <c r="B447" s="23">
        <v>41</v>
      </c>
      <c r="C447" s="23">
        <v>44</v>
      </c>
      <c r="D447" s="23">
        <v>45</v>
      </c>
      <c r="E447" s="23">
        <v>45</v>
      </c>
      <c r="F447" s="23">
        <v>60</v>
      </c>
      <c r="H447" s="26" t="s">
        <v>226</v>
      </c>
      <c r="I447" s="27">
        <v>3982.1350000000002</v>
      </c>
      <c r="J447" s="27">
        <v>4044.424</v>
      </c>
      <c r="K447" s="27">
        <v>4090.7890000000002</v>
      </c>
      <c r="L447" s="27">
        <v>4104.4540000000006</v>
      </c>
      <c r="M447" s="27">
        <v>4052.828</v>
      </c>
      <c r="N447" s="27">
        <v>4030.1120000000001</v>
      </c>
      <c r="O447" s="27">
        <v>4012.4320000000002</v>
      </c>
      <c r="P447" s="27">
        <v>4003.5280000000002</v>
      </c>
      <c r="Q447" s="27">
        <v>3983.0360000000001</v>
      </c>
      <c r="R447" s="27">
        <v>4024.7240000000002</v>
      </c>
      <c r="S447" s="27">
        <v>4012.7690000000002</v>
      </c>
      <c r="T447" s="27"/>
      <c r="U447" s="32" t="s">
        <v>808</v>
      </c>
      <c r="V447" s="27">
        <v>70</v>
      </c>
    </row>
    <row r="448" spans="1:22" x14ac:dyDescent="0.2">
      <c r="A448" s="23" t="s">
        <v>903</v>
      </c>
      <c r="B448" s="23">
        <v>11</v>
      </c>
      <c r="C448" s="23">
        <v>12</v>
      </c>
      <c r="D448" s="23">
        <v>12</v>
      </c>
      <c r="E448" s="23">
        <v>11</v>
      </c>
      <c r="F448" s="23">
        <v>14</v>
      </c>
      <c r="H448" s="26" t="s">
        <v>227</v>
      </c>
      <c r="I448" s="27">
        <v>77.728999999999999</v>
      </c>
      <c r="J448" s="27">
        <v>101.902</v>
      </c>
      <c r="K448" s="27">
        <v>105.64100000000001</v>
      </c>
      <c r="L448" s="27">
        <v>110.709</v>
      </c>
      <c r="M448" s="27">
        <v>107.976</v>
      </c>
      <c r="N448" s="27">
        <v>109.46900000000001</v>
      </c>
      <c r="O448" s="27">
        <v>107.369</v>
      </c>
      <c r="P448" s="27">
        <v>110.331</v>
      </c>
      <c r="Q448" s="27">
        <v>113.16900000000001</v>
      </c>
      <c r="R448" s="27">
        <v>85.029000000000011</v>
      </c>
      <c r="S448" s="27">
        <v>89.929000000000002</v>
      </c>
      <c r="T448" s="27"/>
      <c r="U448" s="32" t="s">
        <v>809</v>
      </c>
      <c r="V448" s="27">
        <v>26</v>
      </c>
    </row>
    <row r="449" spans="1:22" x14ac:dyDescent="0.2">
      <c r="H449" s="26" t="s">
        <v>228</v>
      </c>
      <c r="I449" s="27">
        <v>3889.596</v>
      </c>
      <c r="J449" s="27">
        <v>3983.6880000000001</v>
      </c>
      <c r="K449" s="27">
        <v>4233.3339999999998</v>
      </c>
      <c r="L449" s="27">
        <v>4303.1059999999998</v>
      </c>
      <c r="M449" s="27">
        <v>4220.92</v>
      </c>
      <c r="N449" s="27">
        <v>4160.0250000000005</v>
      </c>
      <c r="O449" s="27">
        <v>4127.7280000000001</v>
      </c>
      <c r="P449" s="27">
        <v>4119.12</v>
      </c>
      <c r="Q449" s="27">
        <v>4082.8290000000002</v>
      </c>
      <c r="R449" s="27">
        <v>4024.7530000000002</v>
      </c>
      <c r="S449" s="27">
        <v>4039.4480000000003</v>
      </c>
      <c r="T449" s="27"/>
      <c r="U449" s="32" t="s">
        <v>810</v>
      </c>
      <c r="V449" s="27">
        <v>183</v>
      </c>
    </row>
    <row r="450" spans="1:22" x14ac:dyDescent="0.2">
      <c r="H450" s="26" t="s">
        <v>229</v>
      </c>
      <c r="I450" s="27">
        <v>3510.4140000000002</v>
      </c>
      <c r="J450" s="27">
        <v>3544.7830000000004</v>
      </c>
      <c r="K450" s="27">
        <v>3688.9050000000002</v>
      </c>
      <c r="L450" s="27">
        <v>3686.2310000000002</v>
      </c>
      <c r="M450" s="27">
        <v>3684.299</v>
      </c>
      <c r="N450" s="27">
        <v>3652.34</v>
      </c>
      <c r="O450" s="27">
        <v>3633.828</v>
      </c>
      <c r="P450" s="27">
        <v>3619.1770000000001</v>
      </c>
      <c r="Q450" s="27">
        <v>3607.884</v>
      </c>
      <c r="R450" s="27">
        <v>3610.42</v>
      </c>
      <c r="S450" s="27">
        <v>3638.6559999999999</v>
      </c>
      <c r="T450" s="27"/>
      <c r="U450" s="32" t="s">
        <v>811</v>
      </c>
      <c r="V450" s="27">
        <v>14</v>
      </c>
    </row>
    <row r="451" spans="1:22" x14ac:dyDescent="0.2">
      <c r="A451" s="34"/>
      <c r="H451" s="26" t="s">
        <v>230</v>
      </c>
      <c r="I451" s="27">
        <v>519.56100000000004</v>
      </c>
      <c r="J451" s="27">
        <v>454.09700000000004</v>
      </c>
      <c r="K451" s="27">
        <v>477.37800000000004</v>
      </c>
      <c r="L451" s="27">
        <v>521.69200000000001</v>
      </c>
      <c r="M451" s="27">
        <v>524.32400000000007</v>
      </c>
      <c r="N451" s="27">
        <v>514.33699999999999</v>
      </c>
      <c r="O451" s="27">
        <v>508.95100000000002</v>
      </c>
      <c r="P451" s="27">
        <v>504.68900000000002</v>
      </c>
      <c r="Q451" s="27">
        <v>502.27499999999998</v>
      </c>
      <c r="R451" s="27">
        <v>497.59900000000005</v>
      </c>
      <c r="S451" s="27">
        <v>488.35900000000004</v>
      </c>
      <c r="T451" s="27"/>
      <c r="U451" s="32" t="s">
        <v>812</v>
      </c>
      <c r="V451" s="27">
        <v>135</v>
      </c>
    </row>
    <row r="452" spans="1:22" x14ac:dyDescent="0.2">
      <c r="A452" s="34"/>
      <c r="H452" s="26" t="s">
        <v>231</v>
      </c>
      <c r="I452" s="27">
        <v>12.091000000000001</v>
      </c>
      <c r="J452" s="27">
        <v>22.394000000000002</v>
      </c>
      <c r="K452" s="27">
        <v>33.307000000000002</v>
      </c>
      <c r="L452" s="27">
        <v>56.642000000000003</v>
      </c>
      <c r="M452" s="27">
        <v>72.876000000000005</v>
      </c>
      <c r="N452" s="27">
        <v>71.156000000000006</v>
      </c>
      <c r="O452" s="27">
        <v>76.415999999999997</v>
      </c>
      <c r="P452" s="27">
        <v>78.109000000000009</v>
      </c>
      <c r="Q452" s="27">
        <v>76.335999999999999</v>
      </c>
      <c r="R452" s="27">
        <v>75.462000000000003</v>
      </c>
      <c r="S452" s="27">
        <v>75.622</v>
      </c>
      <c r="T452" s="27"/>
      <c r="U452" s="32" t="s">
        <v>813</v>
      </c>
      <c r="V452" s="27">
        <v>54</v>
      </c>
    </row>
    <row r="453" spans="1:22" x14ac:dyDescent="0.2">
      <c r="A453" s="34"/>
      <c r="H453" s="26" t="s">
        <v>232</v>
      </c>
      <c r="I453" s="27">
        <v>70.674999999999997</v>
      </c>
      <c r="J453" s="28">
        <v>58.160000000000004</v>
      </c>
      <c r="K453" s="27">
        <v>101.105</v>
      </c>
      <c r="L453" s="27">
        <v>20.173000000000002</v>
      </c>
      <c r="M453" s="27">
        <v>27.08</v>
      </c>
      <c r="N453" s="27">
        <v>27.08</v>
      </c>
      <c r="O453" s="27">
        <v>2.2920000000000003</v>
      </c>
      <c r="P453" s="27">
        <v>8.8920000000000012</v>
      </c>
      <c r="Q453" s="27">
        <v>5.2</v>
      </c>
      <c r="R453" s="27">
        <v>5.2</v>
      </c>
      <c r="S453" s="27">
        <v>8</v>
      </c>
      <c r="T453" s="27"/>
      <c r="U453" s="32" t="s">
        <v>814</v>
      </c>
      <c r="V453" s="27">
        <v>551</v>
      </c>
    </row>
    <row r="454" spans="1:22" x14ac:dyDescent="0.2">
      <c r="H454" s="26" t="s">
        <v>233</v>
      </c>
      <c r="I454" s="27">
        <v>1215.345</v>
      </c>
      <c r="J454" s="27">
        <v>1547.134</v>
      </c>
      <c r="K454" s="27">
        <v>1602.422</v>
      </c>
      <c r="L454" s="27">
        <v>1591.001</v>
      </c>
      <c r="M454" s="27">
        <v>1564.296</v>
      </c>
      <c r="N454" s="27">
        <v>1572.3220000000001</v>
      </c>
      <c r="O454" s="27">
        <v>1577.029</v>
      </c>
      <c r="P454" s="27">
        <v>1583.008</v>
      </c>
      <c r="Q454" s="27">
        <v>1577.85</v>
      </c>
      <c r="R454" s="27">
        <v>1583.0070000000001</v>
      </c>
      <c r="S454" s="27">
        <v>1577.5830000000001</v>
      </c>
      <c r="T454" s="27"/>
      <c r="U454" s="32" t="s">
        <v>815</v>
      </c>
      <c r="V454" s="27">
        <v>349</v>
      </c>
    </row>
    <row r="455" spans="1:22" x14ac:dyDescent="0.2">
      <c r="H455" s="26" t="s">
        <v>234</v>
      </c>
      <c r="I455" s="27">
        <v>60.542000000000002</v>
      </c>
      <c r="J455" s="27">
        <v>74.02600000000001</v>
      </c>
      <c r="K455" s="27">
        <v>73.182000000000002</v>
      </c>
      <c r="L455" s="27">
        <v>74.939000000000007</v>
      </c>
      <c r="M455" s="27">
        <v>77.673000000000002</v>
      </c>
      <c r="N455" s="27">
        <v>94.097999999999999</v>
      </c>
      <c r="O455" s="27">
        <v>96.63600000000001</v>
      </c>
      <c r="P455" s="27">
        <v>99.466000000000008</v>
      </c>
      <c r="Q455" s="27">
        <v>101.598</v>
      </c>
      <c r="R455" s="27">
        <v>103.07600000000001</v>
      </c>
      <c r="S455" s="27">
        <v>102.17100000000001</v>
      </c>
      <c r="T455" s="27"/>
      <c r="U455" s="32" t="s">
        <v>816</v>
      </c>
      <c r="V455" s="27">
        <v>179</v>
      </c>
    </row>
    <row r="456" spans="1:22" x14ac:dyDescent="0.2">
      <c r="H456" s="26" t="s">
        <v>235</v>
      </c>
      <c r="I456" s="27">
        <v>19.112000000000002</v>
      </c>
      <c r="J456" s="27">
        <v>24.1</v>
      </c>
      <c r="K456" s="27">
        <v>30.2</v>
      </c>
      <c r="L456" s="27">
        <v>34.119999999999997</v>
      </c>
      <c r="M456" s="27">
        <v>34.433</v>
      </c>
      <c r="N456" s="27">
        <v>51.131</v>
      </c>
      <c r="O456" s="27">
        <v>49.651000000000003</v>
      </c>
      <c r="P456" s="27">
        <v>48.331000000000003</v>
      </c>
      <c r="Q456" s="27">
        <v>48.631</v>
      </c>
      <c r="R456" s="27">
        <v>47.448</v>
      </c>
      <c r="S456" s="27">
        <v>49.403000000000006</v>
      </c>
      <c r="T456" s="27"/>
      <c r="U456" s="32" t="s">
        <v>817</v>
      </c>
      <c r="V456" s="27">
        <v>3520</v>
      </c>
    </row>
    <row r="457" spans="1:22" x14ac:dyDescent="0.2">
      <c r="H457" s="26" t="s">
        <v>236</v>
      </c>
      <c r="I457" s="27">
        <v>532.06900000000007</v>
      </c>
      <c r="J457" s="27">
        <v>673.38700000000006</v>
      </c>
      <c r="K457" s="27">
        <v>750.95800000000008</v>
      </c>
      <c r="L457" s="27">
        <v>779.86700000000008</v>
      </c>
      <c r="M457" s="27">
        <v>809.43200000000002</v>
      </c>
      <c r="N457" s="27">
        <v>808.92700000000002</v>
      </c>
      <c r="O457" s="27">
        <v>807.96699999999998</v>
      </c>
      <c r="P457" s="27">
        <v>807.15899999999999</v>
      </c>
      <c r="Q457" s="27">
        <v>832.07400000000007</v>
      </c>
      <c r="R457" s="27">
        <v>809.39600000000007</v>
      </c>
      <c r="S457" s="27">
        <v>807.298</v>
      </c>
      <c r="T457" s="27"/>
      <c r="U457" s="32" t="s">
        <v>818</v>
      </c>
      <c r="V457" s="27">
        <v>268</v>
      </c>
    </row>
    <row r="458" spans="1:22" x14ac:dyDescent="0.2">
      <c r="H458" s="26" t="s">
        <v>237</v>
      </c>
      <c r="I458" s="27">
        <v>4572.085</v>
      </c>
      <c r="J458" s="27">
        <v>4673.259</v>
      </c>
      <c r="K458" s="27">
        <v>4822.8540000000003</v>
      </c>
      <c r="L458" s="27">
        <v>4848.7250000000004</v>
      </c>
      <c r="M458" s="27">
        <v>4782.2970000000005</v>
      </c>
      <c r="N458" s="27">
        <v>4718.0010000000002</v>
      </c>
      <c r="O458" s="27">
        <v>4693.5010000000002</v>
      </c>
      <c r="P458" s="27">
        <v>4692.5650000000005</v>
      </c>
      <c r="Q458" s="27">
        <v>4733.2790000000005</v>
      </c>
      <c r="R458" s="27">
        <v>4729.9440000000004</v>
      </c>
      <c r="S458" s="27">
        <v>4762.1400000000003</v>
      </c>
      <c r="T458" s="27"/>
      <c r="U458" s="32" t="s">
        <v>819</v>
      </c>
      <c r="V458" s="27">
        <v>98</v>
      </c>
    </row>
    <row r="459" spans="1:22" x14ac:dyDescent="0.2">
      <c r="H459" s="26" t="s">
        <v>238</v>
      </c>
      <c r="I459" s="27">
        <v>10634.216</v>
      </c>
      <c r="J459" s="27">
        <v>10544.344000000001</v>
      </c>
      <c r="K459" s="27">
        <v>11029.891</v>
      </c>
      <c r="L459" s="27">
        <v>10925.219000000001</v>
      </c>
      <c r="M459" s="27">
        <v>10821.768</v>
      </c>
      <c r="N459" s="27">
        <v>10577.856</v>
      </c>
      <c r="O459" s="27">
        <v>10408.761</v>
      </c>
      <c r="P459" s="27">
        <v>10302.076000000001</v>
      </c>
      <c r="Q459" s="27">
        <v>10184.114</v>
      </c>
      <c r="R459" s="27">
        <v>10106.536</v>
      </c>
      <c r="S459" s="27">
        <v>10096.263999999999</v>
      </c>
      <c r="T459" s="27"/>
      <c r="U459" s="32" t="s">
        <v>820</v>
      </c>
      <c r="V459" s="27">
        <v>571</v>
      </c>
    </row>
    <row r="460" spans="1:22" x14ac:dyDescent="0.2">
      <c r="H460" s="26" t="s">
        <v>239</v>
      </c>
      <c r="I460" s="27">
        <v>18.868000000000002</v>
      </c>
      <c r="J460" s="27">
        <v>12.73</v>
      </c>
      <c r="K460" s="27">
        <v>13.524000000000001</v>
      </c>
      <c r="L460" s="27">
        <v>11.042</v>
      </c>
      <c r="M460" s="27">
        <v>14.123000000000001</v>
      </c>
      <c r="N460" s="27">
        <v>10.601000000000001</v>
      </c>
      <c r="O460" s="27">
        <v>7.98</v>
      </c>
      <c r="P460" s="27">
        <v>7.98</v>
      </c>
      <c r="Q460" s="27"/>
      <c r="R460" s="27">
        <v>0.48</v>
      </c>
      <c r="S460" s="27"/>
      <c r="T460" s="27"/>
      <c r="U460" s="32" t="s">
        <v>821</v>
      </c>
      <c r="V460" s="27">
        <v>9</v>
      </c>
    </row>
    <row r="461" spans="1:22" x14ac:dyDescent="0.2">
      <c r="H461" s="26" t="s">
        <v>240</v>
      </c>
      <c r="I461" s="27">
        <v>2155.3720000000003</v>
      </c>
      <c r="J461" s="27">
        <v>2419.2220000000002</v>
      </c>
      <c r="K461" s="27">
        <v>2757.029</v>
      </c>
      <c r="L461" s="27">
        <v>2749.5460000000003</v>
      </c>
      <c r="M461" s="27">
        <v>2715.0219999999999</v>
      </c>
      <c r="N461" s="27">
        <v>2691.616</v>
      </c>
      <c r="O461" s="27">
        <v>2658.4280000000003</v>
      </c>
      <c r="P461" s="27">
        <v>2627.0190000000002</v>
      </c>
      <c r="Q461" s="27">
        <v>2609.973</v>
      </c>
      <c r="R461" s="27">
        <v>2590.123</v>
      </c>
      <c r="S461" s="27">
        <v>2576.326</v>
      </c>
      <c r="T461" s="27"/>
      <c r="U461" s="32" t="s">
        <v>822</v>
      </c>
      <c r="V461" s="27">
        <v>92</v>
      </c>
    </row>
    <row r="462" spans="1:22" x14ac:dyDescent="0.2">
      <c r="H462" s="26" t="s">
        <v>241</v>
      </c>
      <c r="I462" s="27">
        <v>366.18400000000003</v>
      </c>
      <c r="J462" s="27">
        <v>526.08400000000006</v>
      </c>
      <c r="K462" s="27">
        <v>598.98599999999999</v>
      </c>
      <c r="L462" s="27">
        <v>654.976</v>
      </c>
      <c r="M462" s="27">
        <v>651.43200000000002</v>
      </c>
      <c r="N462" s="27">
        <v>647.41200000000003</v>
      </c>
      <c r="O462" s="27">
        <v>606.95100000000002</v>
      </c>
      <c r="P462" s="27">
        <v>630.51100000000008</v>
      </c>
      <c r="Q462" s="27">
        <v>640.97800000000007</v>
      </c>
      <c r="R462" s="27">
        <v>635.78800000000001</v>
      </c>
      <c r="S462" s="27">
        <v>679.19100000000003</v>
      </c>
      <c r="T462" s="27"/>
      <c r="U462" s="32" t="s">
        <v>823</v>
      </c>
      <c r="V462" s="27">
        <v>158</v>
      </c>
    </row>
    <row r="463" spans="1:22" x14ac:dyDescent="0.2">
      <c r="H463" s="26" t="s">
        <v>242</v>
      </c>
      <c r="I463" s="27">
        <v>1753.405</v>
      </c>
      <c r="J463" s="28">
        <v>982.05800000000011</v>
      </c>
      <c r="K463" s="27">
        <v>355.34</v>
      </c>
      <c r="L463" s="27">
        <v>168.69499999999999</v>
      </c>
      <c r="M463" s="27">
        <v>9.5570000000000004</v>
      </c>
      <c r="N463" s="27">
        <v>8.3570000000000011</v>
      </c>
      <c r="O463" s="27">
        <v>4.5999999999999996</v>
      </c>
      <c r="P463" s="27">
        <v>155.262</v>
      </c>
      <c r="Q463" s="27">
        <v>77.162999999999997</v>
      </c>
      <c r="R463" s="27">
        <v>45.832000000000001</v>
      </c>
      <c r="S463" s="27">
        <v>16.36</v>
      </c>
      <c r="T463" s="27"/>
      <c r="U463" s="32" t="s">
        <v>824</v>
      </c>
      <c r="V463" s="27">
        <v>51</v>
      </c>
    </row>
    <row r="464" spans="1:22" x14ac:dyDescent="0.2">
      <c r="H464" s="26" t="s">
        <v>243</v>
      </c>
      <c r="I464" s="27">
        <v>28493.159</v>
      </c>
      <c r="J464" s="27">
        <v>28576.870999999999</v>
      </c>
      <c r="K464" s="27">
        <v>28854.071</v>
      </c>
      <c r="L464" s="27">
        <v>28687.667000000001</v>
      </c>
      <c r="M464" s="27">
        <v>28363.025000000001</v>
      </c>
      <c r="N464" s="27">
        <v>28123.87</v>
      </c>
      <c r="O464" s="27">
        <v>27936.374</v>
      </c>
      <c r="P464" s="27">
        <v>27854.544000000002</v>
      </c>
      <c r="Q464" s="27">
        <v>28019.137999999999</v>
      </c>
      <c r="R464" s="27">
        <v>27904.341</v>
      </c>
      <c r="S464" s="27">
        <v>27854.2</v>
      </c>
      <c r="T464" s="27"/>
      <c r="U464" s="32" t="s">
        <v>825</v>
      </c>
      <c r="V464" s="27">
        <v>971</v>
      </c>
    </row>
    <row r="465" spans="8:22" x14ac:dyDescent="0.2">
      <c r="H465" s="26" t="s">
        <v>244</v>
      </c>
      <c r="I465" s="27">
        <v>1424.194</v>
      </c>
      <c r="J465" s="27">
        <v>1582.345</v>
      </c>
      <c r="K465" s="27">
        <v>1671.7530000000002</v>
      </c>
      <c r="L465" s="27">
        <v>1737.6</v>
      </c>
      <c r="M465" s="27">
        <v>1732.3240000000001</v>
      </c>
      <c r="N465" s="27">
        <v>1756.336</v>
      </c>
      <c r="O465" s="27">
        <v>1720.7950000000001</v>
      </c>
      <c r="P465" s="27">
        <v>1742.703</v>
      </c>
      <c r="Q465" s="27">
        <v>1758.683</v>
      </c>
      <c r="R465" s="27">
        <v>1769.43</v>
      </c>
      <c r="S465" s="27">
        <v>1796.337</v>
      </c>
      <c r="T465" s="27"/>
      <c r="U465" s="32" t="s">
        <v>826</v>
      </c>
      <c r="V465" s="27">
        <v>260</v>
      </c>
    </row>
    <row r="466" spans="8:22" x14ac:dyDescent="0.2">
      <c r="H466" s="26" t="s">
        <v>245</v>
      </c>
      <c r="I466" s="27">
        <v>280.17900000000003</v>
      </c>
      <c r="J466" s="27">
        <v>383.13</v>
      </c>
      <c r="K466" s="27">
        <v>436.85700000000003</v>
      </c>
      <c r="L466" s="27">
        <v>579.92200000000003</v>
      </c>
      <c r="M466" s="27">
        <v>595.07000000000005</v>
      </c>
      <c r="N466" s="27">
        <v>552.89300000000003</v>
      </c>
      <c r="O466" s="27">
        <v>553.85900000000004</v>
      </c>
      <c r="P466" s="27">
        <v>558.82500000000005</v>
      </c>
      <c r="Q466" s="27">
        <v>564.77300000000002</v>
      </c>
      <c r="R466" s="27">
        <v>552.94500000000005</v>
      </c>
      <c r="S466" s="27">
        <v>543.61099999999999</v>
      </c>
      <c r="T466" s="27"/>
      <c r="U466" s="32" t="s">
        <v>827</v>
      </c>
      <c r="V466" s="27">
        <v>103</v>
      </c>
    </row>
    <row r="467" spans="8:22" x14ac:dyDescent="0.2">
      <c r="H467" s="26" t="s">
        <v>246</v>
      </c>
      <c r="I467" s="27">
        <v>6513.6710000000003</v>
      </c>
      <c r="J467" s="27">
        <v>6644.5340000000006</v>
      </c>
      <c r="K467" s="27">
        <v>6789.067</v>
      </c>
      <c r="L467" s="27">
        <v>6396.665</v>
      </c>
      <c r="M467" s="27">
        <v>6248.9540000000006</v>
      </c>
      <c r="N467" s="27">
        <v>6139.8110000000006</v>
      </c>
      <c r="O467" s="27">
        <v>5953.0460000000003</v>
      </c>
      <c r="P467" s="27">
        <v>5940.3670000000002</v>
      </c>
      <c r="Q467" s="27">
        <v>5915.4840000000004</v>
      </c>
      <c r="R467" s="27">
        <v>5889.8540000000003</v>
      </c>
      <c r="S467" s="27">
        <v>5878.7790000000005</v>
      </c>
      <c r="T467" s="27"/>
      <c r="U467" s="32" t="s">
        <v>828</v>
      </c>
      <c r="V467" s="27">
        <v>1415</v>
      </c>
    </row>
    <row r="468" spans="8:22" x14ac:dyDescent="0.2">
      <c r="H468" s="26" t="s">
        <v>1073</v>
      </c>
      <c r="I468" s="27">
        <v>8</v>
      </c>
      <c r="J468" s="27">
        <v>18</v>
      </c>
      <c r="K468" s="27">
        <v>31</v>
      </c>
      <c r="L468" s="27">
        <v>32</v>
      </c>
      <c r="M468" s="27">
        <v>34</v>
      </c>
      <c r="N468" s="27">
        <v>33</v>
      </c>
      <c r="O468" s="27">
        <v>35</v>
      </c>
      <c r="P468" s="27">
        <v>35</v>
      </c>
      <c r="Q468" s="27">
        <v>35</v>
      </c>
      <c r="R468" s="27">
        <v>35</v>
      </c>
      <c r="S468" s="27">
        <v>32</v>
      </c>
      <c r="T468" s="27"/>
      <c r="U468" s="32" t="s">
        <v>909</v>
      </c>
      <c r="V468" s="27">
        <v>37</v>
      </c>
    </row>
    <row r="469" spans="8:22" x14ac:dyDescent="0.2">
      <c r="H469" s="26" t="s">
        <v>1074</v>
      </c>
      <c r="I469" s="27">
        <v>7</v>
      </c>
      <c r="J469" s="27">
        <v>6</v>
      </c>
      <c r="K469" s="27">
        <v>7</v>
      </c>
      <c r="L469" s="27">
        <v>7</v>
      </c>
      <c r="M469" s="27">
        <v>7</v>
      </c>
      <c r="N469" s="27">
        <v>7</v>
      </c>
      <c r="O469" s="27">
        <v>7</v>
      </c>
      <c r="P469" s="27">
        <v>8</v>
      </c>
      <c r="Q469" s="27">
        <v>7</v>
      </c>
      <c r="R469" s="27">
        <v>7</v>
      </c>
      <c r="S469" s="27">
        <v>8</v>
      </c>
      <c r="T469" s="27"/>
      <c r="U469" s="32" t="s">
        <v>829</v>
      </c>
      <c r="V469" s="27">
        <v>12</v>
      </c>
    </row>
    <row r="470" spans="8:22" x14ac:dyDescent="0.2">
      <c r="H470" s="26" t="s">
        <v>1075</v>
      </c>
      <c r="I470" s="27"/>
      <c r="J470" s="27">
        <v>6</v>
      </c>
      <c r="K470" s="27">
        <v>20</v>
      </c>
      <c r="L470" s="27">
        <v>10</v>
      </c>
      <c r="M470" s="27">
        <v>11</v>
      </c>
      <c r="N470" s="27">
        <v>11</v>
      </c>
      <c r="O470" s="27">
        <v>486</v>
      </c>
      <c r="P470" s="27">
        <v>480</v>
      </c>
      <c r="Q470" s="27">
        <v>475</v>
      </c>
      <c r="R470" s="27">
        <v>451</v>
      </c>
      <c r="S470" s="27">
        <v>489</v>
      </c>
      <c r="T470" s="27"/>
      <c r="U470" s="32" t="s">
        <v>830</v>
      </c>
      <c r="V470" s="27">
        <v>25</v>
      </c>
    </row>
    <row r="471" spans="8:22" x14ac:dyDescent="0.2">
      <c r="H471" s="26" t="s">
        <v>1076</v>
      </c>
      <c r="I471" s="27"/>
      <c r="J471" s="27"/>
      <c r="K471" s="27"/>
      <c r="L471" s="27">
        <v>1</v>
      </c>
      <c r="M471" s="27">
        <v>1</v>
      </c>
      <c r="N471" s="27">
        <v>1</v>
      </c>
      <c r="O471" s="27">
        <v>1</v>
      </c>
      <c r="P471" s="27">
        <v>1</v>
      </c>
      <c r="Q471" s="27">
        <v>1</v>
      </c>
      <c r="R471" s="27">
        <v>1</v>
      </c>
      <c r="S471" s="27">
        <v>1</v>
      </c>
      <c r="T471" s="27"/>
      <c r="U471" s="32" t="s">
        <v>614</v>
      </c>
      <c r="V471" s="27">
        <v>289</v>
      </c>
    </row>
    <row r="472" spans="8:22" x14ac:dyDescent="0.2">
      <c r="H472" s="26" t="s">
        <v>1077</v>
      </c>
      <c r="I472" s="27"/>
      <c r="J472" s="27">
        <v>2</v>
      </c>
      <c r="K472" s="27">
        <v>3</v>
      </c>
      <c r="L472" s="27">
        <v>4</v>
      </c>
      <c r="M472" s="27">
        <v>5</v>
      </c>
      <c r="N472" s="27">
        <v>3</v>
      </c>
      <c r="O472" s="27">
        <v>3</v>
      </c>
      <c r="P472" s="27">
        <v>3</v>
      </c>
      <c r="Q472" s="27">
        <v>3</v>
      </c>
      <c r="R472" s="27">
        <v>3</v>
      </c>
      <c r="S472" s="27">
        <v>2</v>
      </c>
      <c r="T472" s="27"/>
      <c r="U472" s="32" t="s">
        <v>831</v>
      </c>
      <c r="V472" s="27">
        <v>109</v>
      </c>
    </row>
    <row r="473" spans="8:22" x14ac:dyDescent="0.2">
      <c r="H473" s="26" t="s">
        <v>1078</v>
      </c>
      <c r="I473" s="27"/>
      <c r="J473" s="27">
        <v>1</v>
      </c>
      <c r="K473" s="27">
        <v>1</v>
      </c>
      <c r="L473" s="27">
        <v>1</v>
      </c>
      <c r="M473" s="27">
        <v>1</v>
      </c>
      <c r="N473" s="27">
        <v>1</v>
      </c>
      <c r="O473" s="27">
        <v>2</v>
      </c>
      <c r="P473" s="27">
        <v>2</v>
      </c>
      <c r="Q473" s="27">
        <v>2</v>
      </c>
      <c r="R473" s="27">
        <v>2</v>
      </c>
      <c r="S473" s="27">
        <v>2</v>
      </c>
      <c r="T473" s="27"/>
      <c r="U473" s="32" t="s">
        <v>832</v>
      </c>
      <c r="V473" s="27">
        <v>2125</v>
      </c>
    </row>
    <row r="474" spans="8:22" x14ac:dyDescent="0.2">
      <c r="H474" s="26" t="s">
        <v>1079</v>
      </c>
      <c r="I474" s="27"/>
      <c r="J474" s="27">
        <v>9</v>
      </c>
      <c r="K474" s="27">
        <v>16</v>
      </c>
      <c r="L474" s="27">
        <v>79</v>
      </c>
      <c r="M474" s="27">
        <v>105</v>
      </c>
      <c r="N474" s="27">
        <v>103</v>
      </c>
      <c r="O474" s="27">
        <v>108</v>
      </c>
      <c r="P474" s="27">
        <v>104</v>
      </c>
      <c r="Q474" s="27">
        <v>101</v>
      </c>
      <c r="R474" s="27">
        <v>97</v>
      </c>
      <c r="S474" s="27">
        <v>96</v>
      </c>
      <c r="T474" s="27"/>
      <c r="U474" s="32" t="s">
        <v>833</v>
      </c>
      <c r="V474" s="27">
        <v>203</v>
      </c>
    </row>
    <row r="475" spans="8:22" x14ac:dyDescent="0.2">
      <c r="H475" s="26" t="s">
        <v>1080</v>
      </c>
      <c r="I475" s="27"/>
      <c r="J475" s="27">
        <v>5</v>
      </c>
      <c r="K475" s="27">
        <v>5</v>
      </c>
      <c r="L475" s="27">
        <v>4</v>
      </c>
      <c r="M475" s="27">
        <v>3</v>
      </c>
      <c r="N475" s="27">
        <v>2</v>
      </c>
      <c r="O475" s="27">
        <v>2</v>
      </c>
      <c r="P475" s="27">
        <v>2</v>
      </c>
      <c r="Q475" s="27">
        <v>2</v>
      </c>
      <c r="R475" s="27">
        <v>2</v>
      </c>
      <c r="S475" s="27">
        <v>2</v>
      </c>
      <c r="T475" s="27"/>
      <c r="U475" s="32" t="s">
        <v>834</v>
      </c>
      <c r="V475" s="27">
        <v>137</v>
      </c>
    </row>
    <row r="476" spans="8:22" x14ac:dyDescent="0.2">
      <c r="H476" s="26" t="s">
        <v>1081</v>
      </c>
      <c r="I476" s="27">
        <v>3</v>
      </c>
      <c r="J476" s="27">
        <v>3</v>
      </c>
      <c r="K476" s="27">
        <v>1</v>
      </c>
      <c r="L476" s="27"/>
      <c r="M476" s="27"/>
      <c r="N476" s="27"/>
      <c r="O476" s="27"/>
      <c r="P476" s="27"/>
      <c r="Q476" s="27"/>
      <c r="R476" s="27"/>
      <c r="S476" s="27"/>
      <c r="T476" s="27"/>
      <c r="U476" s="32" t="s">
        <v>835</v>
      </c>
      <c r="V476" s="27">
        <v>1153</v>
      </c>
    </row>
    <row r="477" spans="8:22" x14ac:dyDescent="0.2">
      <c r="H477" s="26" t="s">
        <v>1082</v>
      </c>
      <c r="I477" s="27"/>
      <c r="J477" s="27">
        <v>11</v>
      </c>
      <c r="K477" s="27">
        <v>10</v>
      </c>
      <c r="L477" s="27">
        <v>8</v>
      </c>
      <c r="M477" s="27">
        <v>8</v>
      </c>
      <c r="N477" s="27">
        <v>7</v>
      </c>
      <c r="O477" s="27">
        <v>6</v>
      </c>
      <c r="P477" s="27">
        <v>6</v>
      </c>
      <c r="Q477" s="27">
        <v>6</v>
      </c>
      <c r="R477" s="27">
        <v>6</v>
      </c>
      <c r="S477" s="27">
        <v>6</v>
      </c>
      <c r="T477" s="27"/>
      <c r="U477" s="32" t="s">
        <v>836</v>
      </c>
      <c r="V477" s="27">
        <v>94</v>
      </c>
    </row>
    <row r="478" spans="8:22" x14ac:dyDescent="0.2">
      <c r="H478" s="26" t="s">
        <v>804</v>
      </c>
      <c r="I478" s="27"/>
      <c r="J478" s="27">
        <v>62</v>
      </c>
      <c r="K478" s="27">
        <v>55</v>
      </c>
      <c r="L478" s="27">
        <v>53</v>
      </c>
      <c r="M478" s="27">
        <v>54</v>
      </c>
      <c r="N478" s="27">
        <v>54</v>
      </c>
      <c r="O478" s="27">
        <v>54</v>
      </c>
      <c r="P478" s="27">
        <v>52</v>
      </c>
      <c r="Q478" s="27">
        <v>50</v>
      </c>
      <c r="R478" s="27">
        <v>48</v>
      </c>
      <c r="S478" s="27">
        <v>48</v>
      </c>
      <c r="T478" s="27"/>
      <c r="U478" s="32" t="s">
        <v>837</v>
      </c>
      <c r="V478" s="27">
        <v>27</v>
      </c>
    </row>
    <row r="479" spans="8:22" x14ac:dyDescent="0.2">
      <c r="H479" s="26" t="s">
        <v>805</v>
      </c>
      <c r="I479" s="27">
        <v>80</v>
      </c>
      <c r="J479" s="27">
        <v>114</v>
      </c>
      <c r="K479" s="27">
        <v>114</v>
      </c>
      <c r="L479" s="27">
        <v>141</v>
      </c>
      <c r="M479" s="27">
        <v>136</v>
      </c>
      <c r="N479" s="27">
        <v>129</v>
      </c>
      <c r="O479" s="27">
        <v>121</v>
      </c>
      <c r="P479" s="27">
        <v>126</v>
      </c>
      <c r="Q479" s="27">
        <v>126</v>
      </c>
      <c r="R479" s="27">
        <v>122</v>
      </c>
      <c r="S479" s="27">
        <v>125</v>
      </c>
      <c r="T479" s="27"/>
      <c r="U479" s="32" t="s">
        <v>838</v>
      </c>
      <c r="V479" s="27">
        <v>491</v>
      </c>
    </row>
    <row r="480" spans="8:22" x14ac:dyDescent="0.2">
      <c r="H480" s="26" t="s">
        <v>806</v>
      </c>
      <c r="I480" s="27"/>
      <c r="J480" s="27">
        <v>36</v>
      </c>
      <c r="K480" s="27">
        <v>38</v>
      </c>
      <c r="L480" s="27">
        <v>45</v>
      </c>
      <c r="M480" s="27">
        <v>47</v>
      </c>
      <c r="N480" s="27">
        <v>48</v>
      </c>
      <c r="O480" s="27">
        <v>41</v>
      </c>
      <c r="P480" s="27">
        <v>43</v>
      </c>
      <c r="Q480" s="27">
        <v>41</v>
      </c>
      <c r="R480" s="27">
        <v>40</v>
      </c>
      <c r="S480" s="27">
        <v>43</v>
      </c>
      <c r="T480" s="27"/>
      <c r="U480" s="32" t="s">
        <v>839</v>
      </c>
      <c r="V480" s="27">
        <v>59</v>
      </c>
    </row>
    <row r="481" spans="8:22" x14ac:dyDescent="0.2">
      <c r="H481" s="26" t="s">
        <v>807</v>
      </c>
      <c r="I481" s="27"/>
      <c r="J481" s="27">
        <v>564</v>
      </c>
      <c r="K481" s="27">
        <v>589</v>
      </c>
      <c r="L481" s="27">
        <v>635</v>
      </c>
      <c r="M481" s="27">
        <v>613</v>
      </c>
      <c r="N481" s="27">
        <v>610</v>
      </c>
      <c r="O481" s="27">
        <v>611</v>
      </c>
      <c r="P481" s="27">
        <v>631</v>
      </c>
      <c r="Q481" s="27">
        <v>629</v>
      </c>
      <c r="R481" s="27">
        <v>628</v>
      </c>
      <c r="S481" s="27">
        <v>641</v>
      </c>
      <c r="T481" s="27"/>
      <c r="U481" s="32" t="s">
        <v>840</v>
      </c>
      <c r="V481" s="27">
        <v>14</v>
      </c>
    </row>
    <row r="482" spans="8:22" x14ac:dyDescent="0.2">
      <c r="H482" s="26" t="s">
        <v>808</v>
      </c>
      <c r="I482" s="27">
        <v>15</v>
      </c>
      <c r="J482" s="27">
        <v>42</v>
      </c>
      <c r="K482" s="27">
        <v>65</v>
      </c>
      <c r="L482" s="27">
        <v>68</v>
      </c>
      <c r="M482" s="27">
        <v>68</v>
      </c>
      <c r="N482" s="27">
        <v>68</v>
      </c>
      <c r="O482" s="27">
        <v>68</v>
      </c>
      <c r="P482" s="27">
        <v>68</v>
      </c>
      <c r="Q482" s="27">
        <v>70</v>
      </c>
      <c r="R482" s="27">
        <v>69</v>
      </c>
      <c r="S482" s="27">
        <v>71</v>
      </c>
      <c r="T482" s="27"/>
      <c r="U482" s="32" t="s">
        <v>841</v>
      </c>
      <c r="V482" s="27">
        <v>24</v>
      </c>
    </row>
    <row r="483" spans="8:22" x14ac:dyDescent="0.2">
      <c r="H483" s="26" t="s">
        <v>809</v>
      </c>
      <c r="I483" s="27"/>
      <c r="J483" s="27">
        <v>18</v>
      </c>
      <c r="K483" s="27">
        <v>24</v>
      </c>
      <c r="L483" s="27">
        <v>26</v>
      </c>
      <c r="M483" s="27">
        <v>27</v>
      </c>
      <c r="N483" s="27">
        <v>27</v>
      </c>
      <c r="O483" s="27">
        <v>25</v>
      </c>
      <c r="P483" s="27">
        <v>26</v>
      </c>
      <c r="Q483" s="27">
        <v>26</v>
      </c>
      <c r="R483" s="27">
        <v>27</v>
      </c>
      <c r="S483" s="27">
        <v>27</v>
      </c>
      <c r="T483" s="27"/>
      <c r="U483" s="32" t="s">
        <v>842</v>
      </c>
      <c r="V483" s="27">
        <v>48</v>
      </c>
    </row>
    <row r="484" spans="8:22" x14ac:dyDescent="0.2">
      <c r="H484" s="26" t="s">
        <v>810</v>
      </c>
      <c r="I484" s="27"/>
      <c r="J484" s="27">
        <v>188</v>
      </c>
      <c r="K484" s="27">
        <v>185</v>
      </c>
      <c r="L484" s="27">
        <v>192</v>
      </c>
      <c r="M484" s="27">
        <v>200</v>
      </c>
      <c r="N484" s="27">
        <v>198</v>
      </c>
      <c r="O484" s="27">
        <v>189</v>
      </c>
      <c r="P484" s="27">
        <v>187</v>
      </c>
      <c r="Q484" s="27">
        <v>190</v>
      </c>
      <c r="R484" s="27">
        <v>186</v>
      </c>
      <c r="S484" s="27">
        <v>190</v>
      </c>
      <c r="T484" s="27"/>
      <c r="U484" s="32" t="s">
        <v>843</v>
      </c>
      <c r="V484" s="27">
        <v>20</v>
      </c>
    </row>
    <row r="485" spans="8:22" x14ac:dyDescent="0.2">
      <c r="H485" s="26" t="s">
        <v>811</v>
      </c>
      <c r="I485" s="27"/>
      <c r="J485" s="27">
        <v>15</v>
      </c>
      <c r="K485" s="27">
        <v>12</v>
      </c>
      <c r="L485" s="27">
        <v>13</v>
      </c>
      <c r="M485" s="27">
        <v>15</v>
      </c>
      <c r="N485" s="27">
        <v>16</v>
      </c>
      <c r="O485" s="27">
        <v>15</v>
      </c>
      <c r="P485" s="27">
        <v>15</v>
      </c>
      <c r="Q485" s="27">
        <v>14</v>
      </c>
      <c r="R485" s="27">
        <v>16</v>
      </c>
      <c r="S485" s="27">
        <v>13</v>
      </c>
      <c r="T485" s="27"/>
      <c r="U485" s="32" t="s">
        <v>844</v>
      </c>
      <c r="V485" s="27">
        <v>300</v>
      </c>
    </row>
    <row r="486" spans="8:22" x14ac:dyDescent="0.2">
      <c r="H486" s="26" t="s">
        <v>812</v>
      </c>
      <c r="I486" s="27">
        <v>130</v>
      </c>
      <c r="J486" s="27">
        <v>133</v>
      </c>
      <c r="K486" s="27">
        <v>156</v>
      </c>
      <c r="L486" s="27">
        <v>164</v>
      </c>
      <c r="M486" s="27">
        <v>152</v>
      </c>
      <c r="N486" s="27">
        <v>151</v>
      </c>
      <c r="O486" s="27">
        <v>143</v>
      </c>
      <c r="P486" s="27">
        <v>139</v>
      </c>
      <c r="Q486" s="27">
        <v>137</v>
      </c>
      <c r="R486" s="27">
        <v>135</v>
      </c>
      <c r="S486" s="27">
        <v>138</v>
      </c>
      <c r="T486" s="27"/>
      <c r="U486" s="32" t="s">
        <v>845</v>
      </c>
      <c r="V486" s="27">
        <v>52</v>
      </c>
    </row>
    <row r="487" spans="8:22" x14ac:dyDescent="0.2">
      <c r="H487" s="26" t="s">
        <v>813</v>
      </c>
      <c r="I487" s="27"/>
      <c r="J487" s="27">
        <v>50</v>
      </c>
      <c r="K487" s="27">
        <v>55</v>
      </c>
      <c r="L487" s="27">
        <v>54</v>
      </c>
      <c r="M487" s="27">
        <v>59</v>
      </c>
      <c r="N487" s="27">
        <v>61</v>
      </c>
      <c r="O487" s="27">
        <v>65</v>
      </c>
      <c r="P487" s="27">
        <v>59</v>
      </c>
      <c r="Q487" s="27">
        <v>63</v>
      </c>
      <c r="R487" s="27">
        <v>62</v>
      </c>
      <c r="S487" s="27">
        <v>55</v>
      </c>
      <c r="T487" s="27"/>
      <c r="U487" s="32" t="s">
        <v>846</v>
      </c>
      <c r="V487" s="27">
        <v>12</v>
      </c>
    </row>
    <row r="488" spans="8:22" x14ac:dyDescent="0.2">
      <c r="H488" s="26" t="s">
        <v>814</v>
      </c>
      <c r="I488" s="27"/>
      <c r="J488" s="27">
        <v>509</v>
      </c>
      <c r="K488" s="27">
        <v>504</v>
      </c>
      <c r="L488" s="27">
        <v>489</v>
      </c>
      <c r="M488" s="27">
        <v>535</v>
      </c>
      <c r="N488" s="27">
        <v>537</v>
      </c>
      <c r="O488" s="27">
        <v>555</v>
      </c>
      <c r="P488" s="27">
        <v>541</v>
      </c>
      <c r="Q488" s="27">
        <v>546</v>
      </c>
      <c r="R488" s="27">
        <v>541</v>
      </c>
      <c r="S488" s="27">
        <v>554</v>
      </c>
      <c r="T488" s="27"/>
      <c r="U488" s="32" t="s">
        <v>847</v>
      </c>
      <c r="V488" s="27">
        <v>26</v>
      </c>
    </row>
    <row r="489" spans="8:22" x14ac:dyDescent="0.2">
      <c r="H489" s="26" t="s">
        <v>815</v>
      </c>
      <c r="I489" s="27">
        <v>177</v>
      </c>
      <c r="J489" s="27">
        <v>301</v>
      </c>
      <c r="K489" s="27">
        <v>357</v>
      </c>
      <c r="L489" s="27">
        <v>373</v>
      </c>
      <c r="M489" s="27">
        <v>376</v>
      </c>
      <c r="N489" s="27">
        <v>372</v>
      </c>
      <c r="O489" s="27">
        <v>341</v>
      </c>
      <c r="P489" s="27">
        <v>348</v>
      </c>
      <c r="Q489" s="27">
        <v>349</v>
      </c>
      <c r="R489" s="27">
        <v>346</v>
      </c>
      <c r="S489" s="27">
        <v>374</v>
      </c>
      <c r="T489" s="27"/>
      <c r="U489" s="31"/>
      <c r="V489" s="25">
        <v>41274</v>
      </c>
    </row>
    <row r="490" spans="8:22" x14ac:dyDescent="0.2">
      <c r="H490" s="26" t="s">
        <v>816</v>
      </c>
      <c r="I490" s="27"/>
      <c r="J490" s="27">
        <v>165</v>
      </c>
      <c r="K490" s="27">
        <v>174</v>
      </c>
      <c r="L490" s="27">
        <v>181</v>
      </c>
      <c r="M490" s="27">
        <v>178</v>
      </c>
      <c r="N490" s="27">
        <v>182</v>
      </c>
      <c r="O490" s="27">
        <v>174</v>
      </c>
      <c r="P490" s="27">
        <v>176</v>
      </c>
      <c r="Q490" s="27">
        <v>175</v>
      </c>
      <c r="R490" s="27">
        <v>171</v>
      </c>
      <c r="S490" s="27">
        <v>181</v>
      </c>
      <c r="T490" s="27"/>
      <c r="U490" s="32" t="s">
        <v>906</v>
      </c>
      <c r="V490" s="27">
        <v>2244</v>
      </c>
    </row>
    <row r="491" spans="8:22" x14ac:dyDescent="0.2">
      <c r="H491" s="26" t="s">
        <v>817</v>
      </c>
      <c r="I491" s="27"/>
      <c r="J491" s="27">
        <v>3664</v>
      </c>
      <c r="K491" s="27">
        <v>3645</v>
      </c>
      <c r="L491" s="27">
        <v>3717</v>
      </c>
      <c r="M491" s="27">
        <v>3638</v>
      </c>
      <c r="N491" s="27">
        <v>3615</v>
      </c>
      <c r="O491" s="27">
        <v>3640</v>
      </c>
      <c r="P491" s="27">
        <v>3605</v>
      </c>
      <c r="Q491" s="27">
        <v>3565</v>
      </c>
      <c r="R491" s="27">
        <v>3506</v>
      </c>
      <c r="S491" s="27">
        <v>3554</v>
      </c>
      <c r="T491" s="27"/>
      <c r="U491" s="32" t="s">
        <v>848</v>
      </c>
      <c r="V491" s="27">
        <v>883</v>
      </c>
    </row>
    <row r="492" spans="8:22" x14ac:dyDescent="0.2">
      <c r="H492" s="26" t="s">
        <v>818</v>
      </c>
      <c r="I492" s="27">
        <v>165</v>
      </c>
      <c r="J492" s="27">
        <v>216</v>
      </c>
      <c r="K492" s="27">
        <v>241</v>
      </c>
      <c r="L492" s="27">
        <v>260</v>
      </c>
      <c r="M492" s="27">
        <v>266</v>
      </c>
      <c r="N492" s="27">
        <v>269</v>
      </c>
      <c r="O492" s="27">
        <v>269</v>
      </c>
      <c r="P492" s="27">
        <v>272</v>
      </c>
      <c r="Q492" s="27">
        <v>273</v>
      </c>
      <c r="R492" s="27">
        <v>268</v>
      </c>
      <c r="S492" s="27">
        <v>266</v>
      </c>
      <c r="T492" s="27"/>
      <c r="U492" s="32" t="s">
        <v>849</v>
      </c>
      <c r="V492" s="27">
        <v>12540</v>
      </c>
    </row>
    <row r="493" spans="8:22" x14ac:dyDescent="0.2">
      <c r="H493" s="26" t="s">
        <v>819</v>
      </c>
      <c r="I493" s="27"/>
      <c r="J493" s="27">
        <v>71</v>
      </c>
      <c r="K493" s="27">
        <v>72</v>
      </c>
      <c r="L493" s="27">
        <v>88</v>
      </c>
      <c r="M493" s="27">
        <v>90</v>
      </c>
      <c r="N493" s="27">
        <v>91</v>
      </c>
      <c r="O493" s="27">
        <v>94</v>
      </c>
      <c r="P493" s="27">
        <v>93</v>
      </c>
      <c r="Q493" s="27">
        <v>97</v>
      </c>
      <c r="R493" s="27">
        <v>99</v>
      </c>
      <c r="S493" s="27">
        <v>100</v>
      </c>
      <c r="T493" s="27"/>
      <c r="U493" s="31"/>
      <c r="V493" s="25">
        <v>41274</v>
      </c>
    </row>
    <row r="494" spans="8:22" x14ac:dyDescent="0.2">
      <c r="H494" s="26" t="s">
        <v>820</v>
      </c>
      <c r="I494" s="27"/>
      <c r="J494" s="27">
        <v>490</v>
      </c>
      <c r="K494" s="27">
        <v>498</v>
      </c>
      <c r="L494" s="27">
        <v>567</v>
      </c>
      <c r="M494" s="27">
        <v>569</v>
      </c>
      <c r="N494" s="27">
        <v>569</v>
      </c>
      <c r="O494" s="27">
        <v>572</v>
      </c>
      <c r="P494" s="27">
        <v>575</v>
      </c>
      <c r="Q494" s="27">
        <v>576</v>
      </c>
      <c r="R494" s="27">
        <v>578</v>
      </c>
      <c r="S494" s="27">
        <v>571</v>
      </c>
      <c r="T494" s="27"/>
      <c r="U494" s="32" t="s">
        <v>270</v>
      </c>
      <c r="V494" s="27">
        <v>494</v>
      </c>
    </row>
    <row r="495" spans="8:22" x14ac:dyDescent="0.2">
      <c r="H495" s="26" t="s">
        <v>821</v>
      </c>
      <c r="I495" s="27">
        <v>5</v>
      </c>
      <c r="J495" s="27">
        <v>6</v>
      </c>
      <c r="K495" s="27">
        <v>7</v>
      </c>
      <c r="L495" s="27">
        <v>8</v>
      </c>
      <c r="M495" s="27">
        <v>8</v>
      </c>
      <c r="N495" s="27">
        <v>8</v>
      </c>
      <c r="O495" s="27">
        <v>8</v>
      </c>
      <c r="P495" s="27">
        <v>8</v>
      </c>
      <c r="Q495" s="27">
        <v>8</v>
      </c>
      <c r="R495" s="27">
        <v>8</v>
      </c>
      <c r="S495" s="27">
        <v>9</v>
      </c>
      <c r="T495" s="27"/>
      <c r="U495" s="32" t="s">
        <v>271</v>
      </c>
      <c r="V495" s="27">
        <v>189</v>
      </c>
    </row>
    <row r="496" spans="8:22" x14ac:dyDescent="0.2">
      <c r="H496" s="26" t="s">
        <v>822</v>
      </c>
      <c r="I496" s="27"/>
      <c r="J496" s="27">
        <v>80</v>
      </c>
      <c r="K496" s="27">
        <v>71</v>
      </c>
      <c r="L496" s="27">
        <v>75</v>
      </c>
      <c r="M496" s="27">
        <v>78</v>
      </c>
      <c r="N496" s="27">
        <v>76</v>
      </c>
      <c r="O496" s="27">
        <v>79</v>
      </c>
      <c r="P496" s="27">
        <v>79</v>
      </c>
      <c r="Q496" s="27">
        <v>82</v>
      </c>
      <c r="R496" s="27">
        <v>91</v>
      </c>
      <c r="S496" s="27">
        <v>94</v>
      </c>
      <c r="T496" s="27"/>
      <c r="U496" s="32" t="s">
        <v>272</v>
      </c>
      <c r="V496" s="27">
        <v>2850</v>
      </c>
    </row>
    <row r="497" spans="8:22" x14ac:dyDescent="0.2">
      <c r="H497" s="26" t="s">
        <v>823</v>
      </c>
      <c r="I497" s="27">
        <v>70</v>
      </c>
      <c r="J497" s="27">
        <v>90</v>
      </c>
      <c r="K497" s="27">
        <v>103</v>
      </c>
      <c r="L497" s="27">
        <v>129</v>
      </c>
      <c r="M497" s="27">
        <v>125</v>
      </c>
      <c r="N497" s="27">
        <v>124</v>
      </c>
      <c r="O497" s="27">
        <v>124</v>
      </c>
      <c r="P497" s="27">
        <v>143</v>
      </c>
      <c r="Q497" s="27">
        <v>150</v>
      </c>
      <c r="R497" s="27">
        <v>150</v>
      </c>
      <c r="S497" s="27">
        <v>161</v>
      </c>
      <c r="T497" s="27"/>
      <c r="U497" s="32" t="s">
        <v>273</v>
      </c>
      <c r="V497" s="27">
        <v>879</v>
      </c>
    </row>
    <row r="498" spans="8:22" x14ac:dyDescent="0.2">
      <c r="H498" s="26" t="s">
        <v>824</v>
      </c>
      <c r="I498" s="27"/>
      <c r="J498" s="27">
        <v>50</v>
      </c>
      <c r="K498" s="27">
        <v>50</v>
      </c>
      <c r="L498" s="27">
        <v>54</v>
      </c>
      <c r="M498" s="27">
        <v>52</v>
      </c>
      <c r="N498" s="27">
        <v>52</v>
      </c>
      <c r="O498" s="27">
        <v>54</v>
      </c>
      <c r="P498" s="27">
        <v>54</v>
      </c>
      <c r="Q498" s="27">
        <v>52</v>
      </c>
      <c r="R498" s="27">
        <v>49</v>
      </c>
      <c r="S498" s="27">
        <v>47</v>
      </c>
      <c r="T498" s="27"/>
      <c r="U498" s="32" t="s">
        <v>274</v>
      </c>
      <c r="V498" s="27">
        <v>370</v>
      </c>
    </row>
    <row r="499" spans="8:22" x14ac:dyDescent="0.2">
      <c r="H499" s="26" t="s">
        <v>825</v>
      </c>
      <c r="I499" s="27"/>
      <c r="J499" s="27">
        <v>885</v>
      </c>
      <c r="K499" s="27">
        <v>912</v>
      </c>
      <c r="L499" s="27">
        <v>930</v>
      </c>
      <c r="M499" s="27">
        <v>962</v>
      </c>
      <c r="N499" s="27">
        <v>951</v>
      </c>
      <c r="O499" s="27">
        <v>996</v>
      </c>
      <c r="P499" s="27">
        <v>988</v>
      </c>
      <c r="Q499" s="27">
        <v>963</v>
      </c>
      <c r="R499" s="27">
        <v>957</v>
      </c>
      <c r="S499" s="27">
        <v>960</v>
      </c>
      <c r="T499" s="27"/>
      <c r="U499" s="32" t="s">
        <v>275</v>
      </c>
      <c r="V499" s="27">
        <v>3206</v>
      </c>
    </row>
    <row r="500" spans="8:22" x14ac:dyDescent="0.2">
      <c r="H500" s="26" t="s">
        <v>826</v>
      </c>
      <c r="I500" s="27">
        <v>128</v>
      </c>
      <c r="J500" s="27">
        <v>134</v>
      </c>
      <c r="K500" s="27">
        <v>174</v>
      </c>
      <c r="L500" s="27">
        <v>223</v>
      </c>
      <c r="M500" s="27">
        <v>229</v>
      </c>
      <c r="N500" s="27">
        <v>228</v>
      </c>
      <c r="O500" s="27">
        <v>230</v>
      </c>
      <c r="P500" s="27">
        <v>226</v>
      </c>
      <c r="Q500" s="27">
        <v>230</v>
      </c>
      <c r="R500" s="27">
        <v>239</v>
      </c>
      <c r="S500" s="27">
        <v>241</v>
      </c>
      <c r="T500" s="27"/>
      <c r="U500" s="32" t="s">
        <v>276</v>
      </c>
      <c r="V500" s="27">
        <v>133</v>
      </c>
    </row>
    <row r="501" spans="8:22" x14ac:dyDescent="0.2">
      <c r="H501" s="26" t="s">
        <v>827</v>
      </c>
      <c r="I501" s="27"/>
      <c r="J501" s="27">
        <v>82</v>
      </c>
      <c r="K501" s="27">
        <v>84</v>
      </c>
      <c r="L501" s="27">
        <v>98</v>
      </c>
      <c r="M501" s="27">
        <v>96</v>
      </c>
      <c r="N501" s="27">
        <v>96</v>
      </c>
      <c r="O501" s="27">
        <v>105</v>
      </c>
      <c r="P501" s="27">
        <v>105</v>
      </c>
      <c r="Q501" s="27">
        <v>103</v>
      </c>
      <c r="R501" s="27">
        <v>101</v>
      </c>
      <c r="S501" s="27">
        <v>104</v>
      </c>
      <c r="T501" s="27"/>
      <c r="U501" s="32" t="s">
        <v>530</v>
      </c>
      <c r="V501" s="27">
        <v>15</v>
      </c>
    </row>
    <row r="502" spans="8:22" x14ac:dyDescent="0.2">
      <c r="H502" s="26" t="s">
        <v>828</v>
      </c>
      <c r="I502" s="27"/>
      <c r="J502" s="27">
        <v>1318</v>
      </c>
      <c r="K502" s="27">
        <v>1314</v>
      </c>
      <c r="L502" s="27">
        <v>1327</v>
      </c>
      <c r="M502" s="27">
        <v>1338</v>
      </c>
      <c r="N502" s="27">
        <v>1329</v>
      </c>
      <c r="O502" s="27">
        <v>1373</v>
      </c>
      <c r="P502" s="27">
        <v>1402</v>
      </c>
      <c r="Q502" s="27">
        <v>1388</v>
      </c>
      <c r="R502" s="27">
        <v>1376</v>
      </c>
      <c r="S502" s="27">
        <v>1414</v>
      </c>
      <c r="T502" s="27"/>
      <c r="U502" s="32" t="s">
        <v>531</v>
      </c>
      <c r="V502" s="27">
        <v>644</v>
      </c>
    </row>
    <row r="503" spans="8:22" x14ac:dyDescent="0.2">
      <c r="H503" s="26" t="s">
        <v>909</v>
      </c>
      <c r="I503" s="27">
        <v>35</v>
      </c>
      <c r="J503" s="27">
        <v>40</v>
      </c>
      <c r="K503" s="27">
        <v>41</v>
      </c>
      <c r="L503" s="27">
        <v>42</v>
      </c>
      <c r="M503" s="27">
        <v>39</v>
      </c>
      <c r="N503" s="27">
        <v>38</v>
      </c>
      <c r="O503" s="27">
        <v>37</v>
      </c>
      <c r="P503" s="27">
        <v>36</v>
      </c>
      <c r="Q503" s="27">
        <v>36</v>
      </c>
      <c r="R503" s="27">
        <v>37</v>
      </c>
      <c r="S503" s="27">
        <v>39</v>
      </c>
      <c r="T503" s="27"/>
      <c r="U503" s="32" t="s">
        <v>532</v>
      </c>
      <c r="V503" s="27">
        <v>767</v>
      </c>
    </row>
    <row r="504" spans="8:22" x14ac:dyDescent="0.2">
      <c r="H504" s="26" t="s">
        <v>829</v>
      </c>
      <c r="I504" s="27"/>
      <c r="J504" s="27">
        <v>8</v>
      </c>
      <c r="K504" s="27">
        <v>9</v>
      </c>
      <c r="L504" s="27">
        <v>8</v>
      </c>
      <c r="M504" s="27">
        <v>11</v>
      </c>
      <c r="N504" s="27">
        <v>11</v>
      </c>
      <c r="O504" s="27">
        <v>11</v>
      </c>
      <c r="P504" s="27">
        <v>11</v>
      </c>
      <c r="Q504" s="27">
        <v>12</v>
      </c>
      <c r="R504" s="27">
        <v>12</v>
      </c>
      <c r="S504" s="27">
        <v>13</v>
      </c>
      <c r="T504" s="27"/>
      <c r="U504" s="32" t="s">
        <v>533</v>
      </c>
      <c r="V504" s="27">
        <v>320</v>
      </c>
    </row>
    <row r="505" spans="8:22" x14ac:dyDescent="0.2">
      <c r="H505" s="26" t="s">
        <v>830</v>
      </c>
      <c r="I505" s="27"/>
      <c r="J505" s="27">
        <v>21</v>
      </c>
      <c r="K505" s="27">
        <v>22</v>
      </c>
      <c r="L505" s="27">
        <v>21</v>
      </c>
      <c r="M505" s="27">
        <v>21</v>
      </c>
      <c r="N505" s="27">
        <v>21</v>
      </c>
      <c r="O505" s="27">
        <v>34</v>
      </c>
      <c r="P505" s="27">
        <v>33</v>
      </c>
      <c r="Q505" s="27">
        <v>33</v>
      </c>
      <c r="R505" s="27">
        <v>30</v>
      </c>
      <c r="S505" s="27">
        <v>26</v>
      </c>
      <c r="T505" s="27"/>
      <c r="U505" s="32" t="s">
        <v>534</v>
      </c>
      <c r="V505" s="27">
        <v>5876</v>
      </c>
    </row>
    <row r="506" spans="8:22" x14ac:dyDescent="0.2">
      <c r="H506" s="26" t="s">
        <v>614</v>
      </c>
      <c r="I506" s="27">
        <v>89</v>
      </c>
      <c r="J506" s="27">
        <v>200</v>
      </c>
      <c r="K506" s="27">
        <v>238</v>
      </c>
      <c r="L506" s="27">
        <v>236</v>
      </c>
      <c r="M506" s="27">
        <v>242</v>
      </c>
      <c r="N506" s="27">
        <v>282</v>
      </c>
      <c r="O506" s="27">
        <v>281</v>
      </c>
      <c r="P506" s="27">
        <v>280</v>
      </c>
      <c r="Q506" s="27">
        <v>282</v>
      </c>
      <c r="R506" s="27">
        <v>282</v>
      </c>
      <c r="S506" s="27">
        <v>287</v>
      </c>
      <c r="T506" s="27"/>
      <c r="U506" s="31"/>
      <c r="V506" s="25">
        <v>41274</v>
      </c>
    </row>
    <row r="507" spans="8:22" x14ac:dyDescent="0.2">
      <c r="H507" s="26" t="s">
        <v>831</v>
      </c>
      <c r="I507" s="27"/>
      <c r="J507" s="27">
        <v>83</v>
      </c>
      <c r="K507" s="27">
        <v>102</v>
      </c>
      <c r="L507" s="27">
        <v>110</v>
      </c>
      <c r="M507" s="27">
        <v>120</v>
      </c>
      <c r="N507" s="27">
        <v>120</v>
      </c>
      <c r="O507" s="27">
        <v>116</v>
      </c>
      <c r="P507" s="27">
        <v>113</v>
      </c>
      <c r="Q507" s="27">
        <v>106</v>
      </c>
      <c r="R507" s="27">
        <v>104</v>
      </c>
      <c r="S507" s="27">
        <v>107</v>
      </c>
      <c r="T507" s="27"/>
      <c r="U507" s="32" t="s">
        <v>850</v>
      </c>
      <c r="V507" s="27">
        <v>22</v>
      </c>
    </row>
    <row r="508" spans="8:22" x14ac:dyDescent="0.2">
      <c r="H508" s="26" t="s">
        <v>832</v>
      </c>
      <c r="I508" s="27"/>
      <c r="J508" s="27">
        <v>2115</v>
      </c>
      <c r="K508" s="27">
        <v>2048</v>
      </c>
      <c r="L508" s="27">
        <v>1971</v>
      </c>
      <c r="M508" s="27">
        <v>1984</v>
      </c>
      <c r="N508" s="27">
        <v>1958</v>
      </c>
      <c r="O508" s="27">
        <v>1942</v>
      </c>
      <c r="P508" s="27">
        <v>1938</v>
      </c>
      <c r="Q508" s="27">
        <v>1933</v>
      </c>
      <c r="R508" s="27">
        <v>1917</v>
      </c>
      <c r="S508" s="27">
        <v>1950</v>
      </c>
      <c r="T508" s="27"/>
      <c r="U508" s="32" t="s">
        <v>851</v>
      </c>
      <c r="V508" s="27">
        <v>3.2</v>
      </c>
    </row>
    <row r="509" spans="8:22" x14ac:dyDescent="0.2">
      <c r="H509" s="26" t="s">
        <v>833</v>
      </c>
      <c r="I509" s="27">
        <v>179</v>
      </c>
      <c r="J509" s="27">
        <v>187</v>
      </c>
      <c r="K509" s="27">
        <v>188</v>
      </c>
      <c r="L509" s="27">
        <v>185</v>
      </c>
      <c r="M509" s="27">
        <v>195</v>
      </c>
      <c r="N509" s="27">
        <v>203</v>
      </c>
      <c r="O509" s="27">
        <v>202</v>
      </c>
      <c r="P509" s="27">
        <v>205</v>
      </c>
      <c r="Q509" s="27">
        <v>203</v>
      </c>
      <c r="R509" s="27">
        <v>200</v>
      </c>
      <c r="S509" s="27">
        <v>202</v>
      </c>
      <c r="T509" s="27"/>
      <c r="U509" s="32" t="s">
        <v>852</v>
      </c>
      <c r="V509" s="27">
        <v>455.75600000000003</v>
      </c>
    </row>
    <row r="510" spans="8:22" x14ac:dyDescent="0.2">
      <c r="H510" s="26" t="s">
        <v>834</v>
      </c>
      <c r="I510" s="27"/>
      <c r="J510" s="27">
        <v>117</v>
      </c>
      <c r="K510" s="27">
        <v>132</v>
      </c>
      <c r="L510" s="27">
        <v>135</v>
      </c>
      <c r="M510" s="27">
        <v>133</v>
      </c>
      <c r="N510" s="27">
        <v>135</v>
      </c>
      <c r="O510" s="27">
        <v>136</v>
      </c>
      <c r="P510" s="27">
        <v>138</v>
      </c>
      <c r="Q510" s="27">
        <v>136</v>
      </c>
      <c r="R510" s="27">
        <v>137</v>
      </c>
      <c r="S510" s="27">
        <v>139</v>
      </c>
      <c r="T510" s="27"/>
      <c r="U510" s="32" t="s">
        <v>853</v>
      </c>
      <c r="V510" s="27">
        <v>1</v>
      </c>
    </row>
    <row r="511" spans="8:22" x14ac:dyDescent="0.2">
      <c r="H511" s="26" t="s">
        <v>835</v>
      </c>
      <c r="I511" s="27"/>
      <c r="J511" s="27">
        <v>1123</v>
      </c>
      <c r="K511" s="27">
        <v>1151</v>
      </c>
      <c r="L511" s="27">
        <v>1141</v>
      </c>
      <c r="M511" s="27">
        <v>1145</v>
      </c>
      <c r="N511" s="27">
        <v>1144</v>
      </c>
      <c r="O511" s="27">
        <v>1161</v>
      </c>
      <c r="P511" s="27">
        <v>1170</v>
      </c>
      <c r="Q511" s="27">
        <v>1154</v>
      </c>
      <c r="R511" s="27">
        <v>1154</v>
      </c>
      <c r="S511" s="27">
        <v>1168</v>
      </c>
      <c r="T511" s="27"/>
      <c r="U511" s="32" t="s">
        <v>492</v>
      </c>
      <c r="V511" s="27">
        <v>2</v>
      </c>
    </row>
    <row r="512" spans="8:22" x14ac:dyDescent="0.2">
      <c r="H512" s="26" t="s">
        <v>836</v>
      </c>
      <c r="I512" s="27">
        <v>50</v>
      </c>
      <c r="J512" s="27">
        <v>56</v>
      </c>
      <c r="K512" s="27">
        <v>68</v>
      </c>
      <c r="L512" s="27">
        <v>84</v>
      </c>
      <c r="M512" s="27">
        <v>85</v>
      </c>
      <c r="N512" s="27">
        <v>84</v>
      </c>
      <c r="O512" s="27">
        <v>81</v>
      </c>
      <c r="P512" s="27">
        <v>80</v>
      </c>
      <c r="Q512" s="27">
        <v>82</v>
      </c>
      <c r="R512" s="27">
        <v>83</v>
      </c>
      <c r="S512" s="27">
        <v>90</v>
      </c>
      <c r="T512" s="27"/>
      <c r="U512" s="32" t="s">
        <v>493</v>
      </c>
      <c r="V512" s="27">
        <v>2</v>
      </c>
    </row>
    <row r="513" spans="8:22" x14ac:dyDescent="0.2">
      <c r="H513" s="26" t="s">
        <v>837</v>
      </c>
      <c r="I513" s="27"/>
      <c r="J513" s="27">
        <v>26</v>
      </c>
      <c r="K513" s="27">
        <v>29</v>
      </c>
      <c r="L513" s="27">
        <v>28</v>
      </c>
      <c r="M513" s="27">
        <v>26</v>
      </c>
      <c r="N513" s="27">
        <v>26</v>
      </c>
      <c r="O513" s="27">
        <v>26</v>
      </c>
      <c r="P513" s="27">
        <v>26</v>
      </c>
      <c r="Q513" s="27">
        <v>29</v>
      </c>
      <c r="R513" s="27">
        <v>29</v>
      </c>
      <c r="S513" s="27">
        <v>27</v>
      </c>
      <c r="T513" s="27"/>
      <c r="U513" s="32" t="s">
        <v>494</v>
      </c>
      <c r="V513" s="27">
        <v>44.468000000000004</v>
      </c>
    </row>
    <row r="514" spans="8:22" x14ac:dyDescent="0.2">
      <c r="H514" s="26" t="s">
        <v>838</v>
      </c>
      <c r="I514" s="27"/>
      <c r="J514" s="27">
        <v>455</v>
      </c>
      <c r="K514" s="27">
        <v>428</v>
      </c>
      <c r="L514" s="27">
        <v>424</v>
      </c>
      <c r="M514" s="27">
        <v>436</v>
      </c>
      <c r="N514" s="27">
        <v>461</v>
      </c>
      <c r="O514" s="27">
        <v>467</v>
      </c>
      <c r="P514" s="27">
        <v>464</v>
      </c>
      <c r="Q514" s="27">
        <v>476</v>
      </c>
      <c r="R514" s="27">
        <v>478</v>
      </c>
      <c r="S514" s="27">
        <v>493</v>
      </c>
      <c r="T514" s="27"/>
      <c r="U514" s="32" t="s">
        <v>495</v>
      </c>
      <c r="V514" s="27">
        <v>2</v>
      </c>
    </row>
    <row r="515" spans="8:22" x14ac:dyDescent="0.2">
      <c r="H515" s="26" t="s">
        <v>839</v>
      </c>
      <c r="I515" s="27">
        <v>32</v>
      </c>
      <c r="J515" s="27">
        <v>43</v>
      </c>
      <c r="K515" s="27">
        <v>47</v>
      </c>
      <c r="L515" s="27">
        <v>51</v>
      </c>
      <c r="M515" s="27">
        <v>49</v>
      </c>
      <c r="N515" s="27">
        <v>50</v>
      </c>
      <c r="O515" s="27">
        <v>54</v>
      </c>
      <c r="P515" s="27">
        <v>54</v>
      </c>
      <c r="Q515" s="27">
        <v>57</v>
      </c>
      <c r="R515" s="27">
        <v>54</v>
      </c>
      <c r="S515" s="27">
        <v>58</v>
      </c>
      <c r="T515" s="27"/>
      <c r="U515" s="32" t="s">
        <v>497</v>
      </c>
      <c r="V515" s="27">
        <v>5.6</v>
      </c>
    </row>
    <row r="516" spans="8:22" x14ac:dyDescent="0.2">
      <c r="H516" s="26" t="s">
        <v>840</v>
      </c>
      <c r="I516" s="27"/>
      <c r="J516" s="27">
        <v>14</v>
      </c>
      <c r="K516" s="27">
        <v>13</v>
      </c>
      <c r="L516" s="27">
        <v>13</v>
      </c>
      <c r="M516" s="27">
        <v>13</v>
      </c>
      <c r="N516" s="27">
        <v>16</v>
      </c>
      <c r="O516" s="27">
        <v>18</v>
      </c>
      <c r="P516" s="27">
        <v>16</v>
      </c>
      <c r="Q516" s="27">
        <v>15</v>
      </c>
      <c r="R516" s="27">
        <v>16</v>
      </c>
      <c r="S516" s="27">
        <v>14</v>
      </c>
      <c r="T516" s="27"/>
      <c r="U516" s="32" t="s">
        <v>498</v>
      </c>
      <c r="V516" s="27">
        <v>39.131</v>
      </c>
    </row>
    <row r="517" spans="8:22" x14ac:dyDescent="0.2">
      <c r="H517" s="26" t="s">
        <v>841</v>
      </c>
      <c r="I517" s="27"/>
      <c r="J517" s="27">
        <v>35</v>
      </c>
      <c r="K517" s="27">
        <v>35</v>
      </c>
      <c r="L517" s="27">
        <v>32</v>
      </c>
      <c r="M517" s="27">
        <v>31</v>
      </c>
      <c r="N517" s="27">
        <v>26</v>
      </c>
      <c r="O517" s="27">
        <v>24</v>
      </c>
      <c r="P517" s="27">
        <v>24</v>
      </c>
      <c r="Q517" s="27">
        <v>21</v>
      </c>
      <c r="R517" s="27">
        <v>22</v>
      </c>
      <c r="S517" s="27">
        <v>25</v>
      </c>
      <c r="T517" s="27"/>
      <c r="U517" s="32" t="s">
        <v>499</v>
      </c>
      <c r="V517" s="27">
        <v>90.093000000000004</v>
      </c>
    </row>
    <row r="518" spans="8:22" x14ac:dyDescent="0.2">
      <c r="H518" s="26" t="s">
        <v>842</v>
      </c>
      <c r="I518" s="27">
        <v>37</v>
      </c>
      <c r="J518" s="27">
        <v>39</v>
      </c>
      <c r="K518" s="27">
        <v>46</v>
      </c>
      <c r="L518" s="27">
        <v>50</v>
      </c>
      <c r="M518" s="27">
        <v>48</v>
      </c>
      <c r="N518" s="27">
        <v>52</v>
      </c>
      <c r="O518" s="27">
        <v>52</v>
      </c>
      <c r="P518" s="27">
        <v>51</v>
      </c>
      <c r="Q518" s="27">
        <v>50</v>
      </c>
      <c r="R518" s="27">
        <v>49</v>
      </c>
      <c r="S518" s="27">
        <v>50</v>
      </c>
      <c r="T518" s="27"/>
      <c r="U518" s="32" t="s">
        <v>500</v>
      </c>
      <c r="V518" s="27">
        <v>33.505000000000003</v>
      </c>
    </row>
    <row r="519" spans="8:22" x14ac:dyDescent="0.2">
      <c r="H519" s="26" t="s">
        <v>843</v>
      </c>
      <c r="I519" s="27"/>
      <c r="J519" s="27">
        <v>18</v>
      </c>
      <c r="K519" s="27">
        <v>18</v>
      </c>
      <c r="L519" s="27">
        <v>23</v>
      </c>
      <c r="M519" s="27">
        <v>27</v>
      </c>
      <c r="N519" s="27">
        <v>27</v>
      </c>
      <c r="O519" s="27">
        <v>26</v>
      </c>
      <c r="P519" s="27">
        <v>25</v>
      </c>
      <c r="Q519" s="27">
        <v>29</v>
      </c>
      <c r="R519" s="27">
        <v>22</v>
      </c>
      <c r="S519" s="27">
        <v>21</v>
      </c>
      <c r="T519" s="27"/>
      <c r="U519" s="32" t="s">
        <v>501</v>
      </c>
      <c r="V519" s="27">
        <v>563.71100000000001</v>
      </c>
    </row>
    <row r="520" spans="8:22" x14ac:dyDescent="0.2">
      <c r="H520" s="26" t="s">
        <v>844</v>
      </c>
      <c r="I520" s="27"/>
      <c r="J520" s="27">
        <v>291</v>
      </c>
      <c r="K520" s="27">
        <v>333</v>
      </c>
      <c r="L520" s="27">
        <v>326</v>
      </c>
      <c r="M520" s="27">
        <v>319</v>
      </c>
      <c r="N520" s="27">
        <v>316</v>
      </c>
      <c r="O520" s="27">
        <v>315</v>
      </c>
      <c r="P520" s="27">
        <v>301</v>
      </c>
      <c r="Q520" s="27">
        <v>302</v>
      </c>
      <c r="R520" s="27">
        <v>304</v>
      </c>
      <c r="S520" s="27">
        <v>305</v>
      </c>
      <c r="T520" s="27"/>
      <c r="U520" s="32" t="s">
        <v>502</v>
      </c>
      <c r="V520" s="27">
        <v>58.088000000000001</v>
      </c>
    </row>
    <row r="521" spans="8:22" x14ac:dyDescent="0.2">
      <c r="H521" s="26" t="s">
        <v>845</v>
      </c>
      <c r="I521" s="27">
        <v>38</v>
      </c>
      <c r="J521" s="27">
        <v>46</v>
      </c>
      <c r="K521" s="27">
        <v>53</v>
      </c>
      <c r="L521" s="27">
        <v>56</v>
      </c>
      <c r="M521" s="27">
        <v>57</v>
      </c>
      <c r="N521" s="27">
        <v>57</v>
      </c>
      <c r="O521" s="27">
        <v>58</v>
      </c>
      <c r="P521" s="27">
        <v>58</v>
      </c>
      <c r="Q521" s="27">
        <v>58</v>
      </c>
      <c r="R521" s="27">
        <v>58</v>
      </c>
      <c r="S521" s="27">
        <v>54</v>
      </c>
      <c r="T521" s="27"/>
      <c r="U521" s="32" t="s">
        <v>503</v>
      </c>
      <c r="V521" s="27">
        <v>21.112000000000002</v>
      </c>
    </row>
    <row r="522" spans="8:22" x14ac:dyDescent="0.2">
      <c r="H522" s="26" t="s">
        <v>846</v>
      </c>
      <c r="I522" s="27"/>
      <c r="J522" s="27">
        <v>9</v>
      </c>
      <c r="K522" s="27">
        <v>8</v>
      </c>
      <c r="L522" s="27">
        <v>8</v>
      </c>
      <c r="M522" s="27">
        <v>8</v>
      </c>
      <c r="N522" s="27">
        <v>7</v>
      </c>
      <c r="O522" s="27">
        <v>7</v>
      </c>
      <c r="P522" s="27">
        <v>9</v>
      </c>
      <c r="Q522" s="27">
        <v>13</v>
      </c>
      <c r="R522" s="27">
        <v>13</v>
      </c>
      <c r="S522" s="27">
        <v>10</v>
      </c>
      <c r="T522" s="27"/>
      <c r="U522" s="32" t="s">
        <v>504</v>
      </c>
      <c r="V522" s="27">
        <v>164.96200000000002</v>
      </c>
    </row>
    <row r="523" spans="8:22" x14ac:dyDescent="0.2">
      <c r="H523" s="26" t="s">
        <v>847</v>
      </c>
      <c r="I523" s="27"/>
      <c r="J523" s="27">
        <v>23</v>
      </c>
      <c r="K523" s="27">
        <v>24</v>
      </c>
      <c r="L523" s="27">
        <v>26</v>
      </c>
      <c r="M523" s="27">
        <v>27</v>
      </c>
      <c r="N523" s="27">
        <v>25</v>
      </c>
      <c r="O523" s="27">
        <v>21</v>
      </c>
      <c r="P523" s="27">
        <v>21</v>
      </c>
      <c r="Q523" s="27">
        <v>22</v>
      </c>
      <c r="R523" s="27">
        <v>26</v>
      </c>
      <c r="S523" s="27">
        <v>25</v>
      </c>
      <c r="T523" s="27"/>
      <c r="U523" s="32" t="s">
        <v>505</v>
      </c>
      <c r="V523" s="27">
        <v>13.1</v>
      </c>
    </row>
    <row r="524" spans="8:22" x14ac:dyDescent="0.2">
      <c r="H524" s="26" t="s">
        <v>906</v>
      </c>
      <c r="I524" s="27">
        <v>1238</v>
      </c>
      <c r="J524" s="27">
        <v>1666</v>
      </c>
      <c r="K524" s="27">
        <v>1928</v>
      </c>
      <c r="L524" s="27">
        <v>2135</v>
      </c>
      <c r="M524" s="27">
        <v>2167</v>
      </c>
      <c r="N524" s="27">
        <v>2204</v>
      </c>
      <c r="O524" s="27">
        <v>2165</v>
      </c>
      <c r="P524" s="27">
        <v>2188</v>
      </c>
      <c r="Q524" s="27">
        <v>2202</v>
      </c>
      <c r="R524" s="27">
        <v>2191</v>
      </c>
      <c r="S524" s="27">
        <v>2251</v>
      </c>
      <c r="T524" s="27"/>
      <c r="U524" s="32" t="s">
        <v>506</v>
      </c>
      <c r="V524" s="27">
        <v>117.25800000000001</v>
      </c>
    </row>
    <row r="525" spans="8:22" x14ac:dyDescent="0.2">
      <c r="H525" s="26" t="s">
        <v>848</v>
      </c>
      <c r="I525" s="27"/>
      <c r="J525" s="27">
        <v>752</v>
      </c>
      <c r="K525" s="27">
        <v>812</v>
      </c>
      <c r="L525" s="27">
        <v>871</v>
      </c>
      <c r="M525" s="27">
        <v>885</v>
      </c>
      <c r="N525" s="27">
        <v>895</v>
      </c>
      <c r="O525" s="27">
        <v>892</v>
      </c>
      <c r="P525" s="27">
        <v>893</v>
      </c>
      <c r="Q525" s="27">
        <v>894</v>
      </c>
      <c r="R525" s="27">
        <v>881</v>
      </c>
      <c r="S525" s="27">
        <v>886</v>
      </c>
      <c r="T525" s="27"/>
      <c r="U525" s="32" t="s">
        <v>507</v>
      </c>
      <c r="V525" s="27">
        <v>42.789000000000001</v>
      </c>
    </row>
    <row r="526" spans="8:22" x14ac:dyDescent="0.2">
      <c r="H526" s="26" t="s">
        <v>849</v>
      </c>
      <c r="I526" s="27"/>
      <c r="J526" s="27">
        <v>11783</v>
      </c>
      <c r="K526" s="27">
        <v>11806</v>
      </c>
      <c r="L526" s="27">
        <v>11887</v>
      </c>
      <c r="M526" s="27">
        <v>11903</v>
      </c>
      <c r="N526" s="27">
        <v>11843</v>
      </c>
      <c r="O526" s="27">
        <v>12446</v>
      </c>
      <c r="P526" s="27">
        <v>12421</v>
      </c>
      <c r="Q526" s="27">
        <v>12327</v>
      </c>
      <c r="R526" s="27">
        <v>12220</v>
      </c>
      <c r="S526" s="27">
        <v>12434</v>
      </c>
      <c r="T526" s="27"/>
      <c r="U526" s="32" t="s">
        <v>508</v>
      </c>
      <c r="V526" s="27">
        <v>489.14600000000002</v>
      </c>
    </row>
    <row r="527" spans="8:22" x14ac:dyDescent="0.2">
      <c r="H527" s="26" t="s">
        <v>270</v>
      </c>
      <c r="I527" s="27">
        <v>234</v>
      </c>
      <c r="J527" s="27">
        <v>375</v>
      </c>
      <c r="K527" s="27">
        <v>458</v>
      </c>
      <c r="L527" s="27">
        <v>468</v>
      </c>
      <c r="M527" s="27">
        <v>462</v>
      </c>
      <c r="N527" s="27">
        <v>501</v>
      </c>
      <c r="O527" s="27">
        <v>492</v>
      </c>
      <c r="P527" s="27">
        <v>487</v>
      </c>
      <c r="Q527" s="27">
        <v>489</v>
      </c>
      <c r="R527" s="27">
        <v>486</v>
      </c>
      <c r="S527" s="27">
        <v>496</v>
      </c>
      <c r="T527" s="27"/>
      <c r="U527" s="32" t="s">
        <v>509</v>
      </c>
      <c r="V527" s="27">
        <v>304.87800000000004</v>
      </c>
    </row>
    <row r="528" spans="8:22" x14ac:dyDescent="0.2">
      <c r="H528" s="26" t="s">
        <v>271</v>
      </c>
      <c r="I528" s="27"/>
      <c r="J528" s="27">
        <v>151</v>
      </c>
      <c r="K528" s="27">
        <v>181</v>
      </c>
      <c r="L528" s="27">
        <v>190</v>
      </c>
      <c r="M528" s="27">
        <v>206</v>
      </c>
      <c r="N528" s="27">
        <v>208</v>
      </c>
      <c r="O528" s="27">
        <v>206</v>
      </c>
      <c r="P528" s="27">
        <v>198</v>
      </c>
      <c r="Q528" s="27">
        <v>195</v>
      </c>
      <c r="R528" s="27">
        <v>193</v>
      </c>
      <c r="S528" s="27">
        <v>189</v>
      </c>
      <c r="T528" s="27"/>
      <c r="U528" s="32" t="s">
        <v>510</v>
      </c>
      <c r="V528" s="27">
        <v>135.00700000000001</v>
      </c>
    </row>
    <row r="529" spans="8:22" x14ac:dyDescent="0.2">
      <c r="H529" s="26" t="s">
        <v>272</v>
      </c>
      <c r="I529" s="27"/>
      <c r="J529" s="27">
        <v>2804</v>
      </c>
      <c r="K529" s="27">
        <v>2727</v>
      </c>
      <c r="L529" s="27">
        <v>2646</v>
      </c>
      <c r="M529" s="27">
        <v>2710</v>
      </c>
      <c r="N529" s="27">
        <v>2685</v>
      </c>
      <c r="O529" s="27">
        <v>2678</v>
      </c>
      <c r="P529" s="27">
        <v>2660</v>
      </c>
      <c r="Q529" s="27">
        <v>2661</v>
      </c>
      <c r="R529" s="27">
        <v>2636</v>
      </c>
      <c r="S529" s="27">
        <v>2685</v>
      </c>
      <c r="T529" s="27"/>
      <c r="U529" s="32" t="s">
        <v>511</v>
      </c>
      <c r="V529" s="27">
        <v>3212.1580000000004</v>
      </c>
    </row>
    <row r="530" spans="8:22" x14ac:dyDescent="0.2">
      <c r="H530" s="26" t="s">
        <v>273</v>
      </c>
      <c r="I530" s="27">
        <v>577</v>
      </c>
      <c r="J530" s="27">
        <v>666</v>
      </c>
      <c r="K530" s="27">
        <v>744</v>
      </c>
      <c r="L530" s="27">
        <v>817</v>
      </c>
      <c r="M530" s="27">
        <v>835</v>
      </c>
      <c r="N530" s="27">
        <v>845</v>
      </c>
      <c r="O530" s="27">
        <v>850</v>
      </c>
      <c r="P530" s="27">
        <v>851</v>
      </c>
      <c r="Q530" s="27">
        <v>857</v>
      </c>
      <c r="R530" s="27">
        <v>856</v>
      </c>
      <c r="S530" s="27">
        <v>860</v>
      </c>
      <c r="T530" s="27"/>
      <c r="U530" s="32" t="s">
        <v>512</v>
      </c>
      <c r="V530" s="27">
        <v>223.411</v>
      </c>
    </row>
    <row r="531" spans="8:22" x14ac:dyDescent="0.2">
      <c r="H531" s="26" t="s">
        <v>274</v>
      </c>
      <c r="I531" s="27"/>
      <c r="J531" s="27">
        <v>301</v>
      </c>
      <c r="K531" s="27">
        <v>317</v>
      </c>
      <c r="L531" s="27">
        <v>344</v>
      </c>
      <c r="M531" s="27">
        <v>346</v>
      </c>
      <c r="N531" s="27">
        <v>350</v>
      </c>
      <c r="O531" s="27">
        <v>364</v>
      </c>
      <c r="P531" s="27">
        <v>365</v>
      </c>
      <c r="Q531" s="27">
        <v>369</v>
      </c>
      <c r="R531" s="27">
        <v>372</v>
      </c>
      <c r="S531" s="27">
        <v>374</v>
      </c>
      <c r="T531" s="27"/>
      <c r="U531" s="32" t="s">
        <v>454</v>
      </c>
      <c r="V531" s="27">
        <v>83.337000000000003</v>
      </c>
    </row>
    <row r="532" spans="8:22" x14ac:dyDescent="0.2">
      <c r="H532" s="26" t="s">
        <v>275</v>
      </c>
      <c r="I532" s="27"/>
      <c r="J532" s="27">
        <v>3005</v>
      </c>
      <c r="K532" s="27">
        <v>3042</v>
      </c>
      <c r="L532" s="27">
        <v>3104</v>
      </c>
      <c r="M532" s="27">
        <v>3122</v>
      </c>
      <c r="N532" s="27">
        <v>3105</v>
      </c>
      <c r="O532" s="27">
        <v>3176</v>
      </c>
      <c r="P532" s="27">
        <v>3216</v>
      </c>
      <c r="Q532" s="27">
        <v>3186</v>
      </c>
      <c r="R532" s="27">
        <v>3179</v>
      </c>
      <c r="S532" s="27">
        <v>3220</v>
      </c>
      <c r="T532" s="27"/>
      <c r="U532" s="32" t="s">
        <v>455</v>
      </c>
      <c r="V532" s="27">
        <v>473.81700000000001</v>
      </c>
    </row>
    <row r="533" spans="8:22" x14ac:dyDescent="0.2">
      <c r="H533" s="26" t="s">
        <v>276</v>
      </c>
      <c r="I533" s="27">
        <v>16</v>
      </c>
      <c r="J533" s="27">
        <v>36</v>
      </c>
      <c r="K533" s="27">
        <v>55</v>
      </c>
      <c r="L533" s="27">
        <v>118</v>
      </c>
      <c r="M533" s="27">
        <v>146</v>
      </c>
      <c r="N533" s="27">
        <v>143</v>
      </c>
      <c r="O533" s="27">
        <v>150</v>
      </c>
      <c r="P533" s="27">
        <v>146</v>
      </c>
      <c r="Q533" s="27">
        <v>143</v>
      </c>
      <c r="R533" s="27">
        <v>139</v>
      </c>
      <c r="S533" s="27">
        <v>136</v>
      </c>
      <c r="T533" s="27"/>
      <c r="U533" s="32" t="s">
        <v>456</v>
      </c>
      <c r="V533" s="27">
        <v>8.64</v>
      </c>
    </row>
    <row r="534" spans="8:22" x14ac:dyDescent="0.2">
      <c r="H534" s="26" t="s">
        <v>530</v>
      </c>
      <c r="I534" s="27"/>
      <c r="J534" s="27">
        <v>17</v>
      </c>
      <c r="K534" s="27">
        <v>17</v>
      </c>
      <c r="L534" s="27">
        <v>16</v>
      </c>
      <c r="M534" s="27">
        <v>16</v>
      </c>
      <c r="N534" s="27">
        <v>15</v>
      </c>
      <c r="O534" s="27">
        <v>14</v>
      </c>
      <c r="P534" s="27">
        <v>15</v>
      </c>
      <c r="Q534" s="27">
        <v>14</v>
      </c>
      <c r="R534" s="27">
        <v>14</v>
      </c>
      <c r="S534" s="27">
        <v>15</v>
      </c>
      <c r="T534" s="27"/>
      <c r="U534" s="32" t="s">
        <v>457</v>
      </c>
      <c r="V534" s="27">
        <v>92.006</v>
      </c>
    </row>
    <row r="535" spans="8:22" x14ac:dyDescent="0.2">
      <c r="H535" s="26" t="s">
        <v>531</v>
      </c>
      <c r="I535" s="27"/>
      <c r="J535" s="27">
        <v>171</v>
      </c>
      <c r="K535" s="27">
        <v>167</v>
      </c>
      <c r="L535" s="27">
        <v>160</v>
      </c>
      <c r="M535" s="27">
        <v>167</v>
      </c>
      <c r="N535" s="27">
        <v>163</v>
      </c>
      <c r="O535" s="27">
        <v>641</v>
      </c>
      <c r="P535" s="27">
        <v>633</v>
      </c>
      <c r="Q535" s="27">
        <v>628</v>
      </c>
      <c r="R535" s="27">
        <v>613</v>
      </c>
      <c r="S535" s="27">
        <v>650</v>
      </c>
      <c r="T535" s="27"/>
      <c r="U535" s="32" t="s">
        <v>458</v>
      </c>
      <c r="V535" s="27">
        <v>143.43700000000001</v>
      </c>
    </row>
    <row r="536" spans="8:22" x14ac:dyDescent="0.2">
      <c r="H536" s="26" t="s">
        <v>532</v>
      </c>
      <c r="I536" s="27">
        <v>414</v>
      </c>
      <c r="J536" s="27">
        <v>599</v>
      </c>
      <c r="K536" s="27">
        <v>687</v>
      </c>
      <c r="L536" s="27">
        <v>772</v>
      </c>
      <c r="M536" s="27">
        <v>765</v>
      </c>
      <c r="N536" s="27">
        <v>756</v>
      </c>
      <c r="O536" s="27">
        <v>715</v>
      </c>
      <c r="P536" s="27">
        <v>743</v>
      </c>
      <c r="Q536" s="27">
        <v>751</v>
      </c>
      <c r="R536" s="27">
        <v>743</v>
      </c>
      <c r="S536" s="27">
        <v>791</v>
      </c>
      <c r="T536" s="27"/>
      <c r="U536" s="32" t="s">
        <v>459</v>
      </c>
      <c r="V536" s="27">
        <v>38.891000000000005</v>
      </c>
    </row>
    <row r="537" spans="8:22" x14ac:dyDescent="0.2">
      <c r="H537" s="26" t="s">
        <v>533</v>
      </c>
      <c r="I537" s="27"/>
      <c r="J537" s="27">
        <v>295</v>
      </c>
      <c r="K537" s="27">
        <v>308</v>
      </c>
      <c r="L537" s="27">
        <v>331</v>
      </c>
      <c r="M537" s="27">
        <v>330</v>
      </c>
      <c r="N537" s="27">
        <v>335</v>
      </c>
      <c r="O537" s="27">
        <v>321</v>
      </c>
      <c r="P537" s="27">
        <v>324</v>
      </c>
      <c r="Q537" s="27">
        <v>326</v>
      </c>
      <c r="R537" s="27">
        <v>311</v>
      </c>
      <c r="S537" s="27">
        <v>319</v>
      </c>
      <c r="T537" s="27"/>
      <c r="U537" s="32" t="s">
        <v>460</v>
      </c>
      <c r="V537" s="27">
        <v>892.4190000000001</v>
      </c>
    </row>
    <row r="538" spans="8:22" x14ac:dyDescent="0.2">
      <c r="H538" s="26" t="s">
        <v>534</v>
      </c>
      <c r="I538" s="27"/>
      <c r="J538" s="27">
        <v>5837</v>
      </c>
      <c r="K538" s="27">
        <v>5893</v>
      </c>
      <c r="L538" s="27">
        <v>6009</v>
      </c>
      <c r="M538" s="27">
        <v>5942</v>
      </c>
      <c r="N538" s="27">
        <v>5927</v>
      </c>
      <c r="O538" s="27">
        <v>6000</v>
      </c>
      <c r="P538" s="27">
        <v>5958</v>
      </c>
      <c r="Q538" s="27">
        <v>5898</v>
      </c>
      <c r="R538" s="27">
        <v>5835</v>
      </c>
      <c r="S538" s="27">
        <v>5914</v>
      </c>
      <c r="T538" s="27"/>
      <c r="U538" s="32" t="s">
        <v>461</v>
      </c>
      <c r="V538" s="27">
        <v>222.745</v>
      </c>
    </row>
    <row r="539" spans="8:22" x14ac:dyDescent="0.2">
      <c r="H539" s="26" t="s">
        <v>850</v>
      </c>
      <c r="I539" s="27">
        <v>4.4000000000000004</v>
      </c>
      <c r="J539" s="27">
        <v>11.3</v>
      </c>
      <c r="K539" s="27">
        <v>20.399999999999999</v>
      </c>
      <c r="L539" s="27">
        <v>21.7</v>
      </c>
      <c r="M539" s="27">
        <v>23</v>
      </c>
      <c r="N539" s="27">
        <v>22.6</v>
      </c>
      <c r="O539" s="27">
        <v>23.4</v>
      </c>
      <c r="P539" s="27">
        <v>23.9</v>
      </c>
      <c r="Q539" s="27">
        <v>23.5</v>
      </c>
      <c r="R539" s="27">
        <v>23.5</v>
      </c>
      <c r="S539" s="27">
        <v>22.3</v>
      </c>
      <c r="T539" s="27"/>
      <c r="U539" s="32" t="s">
        <v>462</v>
      </c>
      <c r="V539" s="27">
        <v>84.067999999999998</v>
      </c>
    </row>
    <row r="540" spans="8:22" x14ac:dyDescent="0.2">
      <c r="H540" s="26" t="s">
        <v>851</v>
      </c>
      <c r="I540" s="27"/>
      <c r="J540" s="27">
        <v>2.1</v>
      </c>
      <c r="K540" s="27">
        <v>2.4</v>
      </c>
      <c r="L540" s="27">
        <v>2.4</v>
      </c>
      <c r="M540" s="27">
        <v>2.4</v>
      </c>
      <c r="N540" s="27">
        <v>2.4</v>
      </c>
      <c r="O540" s="27">
        <v>2.7</v>
      </c>
      <c r="P540" s="27">
        <v>3.7</v>
      </c>
      <c r="Q540" s="27">
        <v>2.7</v>
      </c>
      <c r="R540" s="27">
        <v>2.8</v>
      </c>
      <c r="S540" s="27">
        <v>3.2</v>
      </c>
      <c r="T540" s="27"/>
      <c r="U540" s="32" t="s">
        <v>463</v>
      </c>
      <c r="V540" s="27">
        <v>1246.694</v>
      </c>
    </row>
    <row r="541" spans="8:22" x14ac:dyDescent="0.2">
      <c r="H541" s="26" t="s">
        <v>852</v>
      </c>
      <c r="I541" s="27"/>
      <c r="J541" s="27">
        <v>4.7</v>
      </c>
      <c r="K541" s="27">
        <v>14.764000000000001</v>
      </c>
      <c r="L541" s="27">
        <v>7.5</v>
      </c>
      <c r="M541" s="27">
        <v>7.5</v>
      </c>
      <c r="N541" s="27">
        <v>7.5</v>
      </c>
      <c r="O541" s="27">
        <v>456.65</v>
      </c>
      <c r="P541" s="27">
        <v>451.95600000000002</v>
      </c>
      <c r="Q541" s="27">
        <v>448.00600000000003</v>
      </c>
      <c r="R541" s="27">
        <v>425.90600000000001</v>
      </c>
      <c r="S541" s="27">
        <v>458.90600000000001</v>
      </c>
      <c r="T541" s="27"/>
      <c r="U541" s="32" t="s">
        <v>464</v>
      </c>
      <c r="V541" s="27">
        <v>32.507000000000005</v>
      </c>
    </row>
    <row r="542" spans="8:22" x14ac:dyDescent="0.2">
      <c r="H542" s="26" t="s">
        <v>853</v>
      </c>
      <c r="I542" s="27"/>
      <c r="J542" s="27"/>
      <c r="K542" s="27"/>
      <c r="L542" s="27">
        <v>1</v>
      </c>
      <c r="M542" s="27">
        <v>1</v>
      </c>
      <c r="N542" s="27">
        <v>1</v>
      </c>
      <c r="O542" s="27">
        <v>1</v>
      </c>
      <c r="P542" s="27">
        <v>1</v>
      </c>
      <c r="Q542" s="27">
        <v>1</v>
      </c>
      <c r="R542" s="27">
        <v>1</v>
      </c>
      <c r="S542" s="27">
        <v>1</v>
      </c>
      <c r="T542" s="27"/>
      <c r="U542" s="32" t="s">
        <v>465</v>
      </c>
      <c r="V542" s="27">
        <v>11.946</v>
      </c>
    </row>
    <row r="543" spans="8:22" x14ac:dyDescent="0.2">
      <c r="H543" s="26" t="s">
        <v>492</v>
      </c>
      <c r="I543" s="27"/>
      <c r="J543" s="27">
        <v>2</v>
      </c>
      <c r="K543" s="27">
        <v>3</v>
      </c>
      <c r="L543" s="27">
        <v>4</v>
      </c>
      <c r="M543" s="27">
        <v>5</v>
      </c>
      <c r="N543" s="27">
        <v>3</v>
      </c>
      <c r="O543" s="27">
        <v>3</v>
      </c>
      <c r="P543" s="27">
        <v>3</v>
      </c>
      <c r="Q543" s="27">
        <v>3</v>
      </c>
      <c r="R543" s="27">
        <v>3</v>
      </c>
      <c r="S543" s="27">
        <v>2</v>
      </c>
      <c r="T543" s="27"/>
      <c r="U543" s="32" t="s">
        <v>466</v>
      </c>
      <c r="V543" s="27">
        <v>22.383000000000003</v>
      </c>
    </row>
    <row r="544" spans="8:22" x14ac:dyDescent="0.2">
      <c r="H544" s="26" t="s">
        <v>493</v>
      </c>
      <c r="I544" s="27"/>
      <c r="J544" s="27">
        <v>1</v>
      </c>
      <c r="K544" s="27">
        <v>1</v>
      </c>
      <c r="L544" s="27">
        <v>1</v>
      </c>
      <c r="M544" s="27">
        <v>1</v>
      </c>
      <c r="N544" s="27">
        <v>1</v>
      </c>
      <c r="O544" s="27">
        <v>2</v>
      </c>
      <c r="P544" s="27">
        <v>2</v>
      </c>
      <c r="Q544" s="27">
        <v>2</v>
      </c>
      <c r="R544" s="27">
        <v>2</v>
      </c>
      <c r="S544" s="27">
        <v>2</v>
      </c>
      <c r="T544" s="27"/>
      <c r="U544" s="32" t="s">
        <v>467</v>
      </c>
      <c r="V544" s="27">
        <v>237.27800000000002</v>
      </c>
    </row>
    <row r="545" spans="8:22" x14ac:dyDescent="0.2">
      <c r="H545" s="26" t="s">
        <v>494</v>
      </c>
      <c r="I545" s="27"/>
      <c r="J545" s="27">
        <v>2.4540000000000002</v>
      </c>
      <c r="K545" s="27">
        <v>5.2670000000000003</v>
      </c>
      <c r="L545" s="27">
        <v>27.462</v>
      </c>
      <c r="M545" s="27">
        <v>42.396000000000001</v>
      </c>
      <c r="N545" s="27">
        <v>41.236000000000004</v>
      </c>
      <c r="O545" s="27">
        <v>45.696000000000005</v>
      </c>
      <c r="P545" s="27">
        <v>46.889000000000003</v>
      </c>
      <c r="Q545" s="27">
        <v>45.196000000000005</v>
      </c>
      <c r="R545" s="27">
        <v>44.322000000000003</v>
      </c>
      <c r="S545" s="27">
        <v>44.682000000000002</v>
      </c>
      <c r="T545" s="27"/>
      <c r="U545" s="32" t="s">
        <v>468</v>
      </c>
      <c r="V545" s="27">
        <v>81.757000000000005</v>
      </c>
    </row>
    <row r="546" spans="8:22" x14ac:dyDescent="0.2">
      <c r="H546" s="26" t="s">
        <v>495</v>
      </c>
      <c r="I546" s="27"/>
      <c r="J546" s="27">
        <v>4.3280000000000003</v>
      </c>
      <c r="K546" s="27">
        <v>4.1500000000000004</v>
      </c>
      <c r="L546" s="27">
        <v>3.5</v>
      </c>
      <c r="M546" s="27">
        <v>2.9</v>
      </c>
      <c r="N546" s="27">
        <v>2</v>
      </c>
      <c r="O546" s="27">
        <v>2</v>
      </c>
      <c r="P546" s="27">
        <v>2</v>
      </c>
      <c r="Q546" s="27">
        <v>2</v>
      </c>
      <c r="R546" s="27">
        <v>2</v>
      </c>
      <c r="S546" s="27">
        <v>2</v>
      </c>
      <c r="T546" s="27"/>
      <c r="U546" s="32" t="s">
        <v>469</v>
      </c>
      <c r="V546" s="27">
        <v>1893.6280000000002</v>
      </c>
    </row>
    <row r="547" spans="8:22" x14ac:dyDescent="0.2">
      <c r="H547" s="26" t="s">
        <v>496</v>
      </c>
      <c r="I547" s="27">
        <v>3</v>
      </c>
      <c r="J547" s="27">
        <v>3</v>
      </c>
      <c r="K547" s="27">
        <v>1</v>
      </c>
      <c r="L547" s="27"/>
      <c r="M547" s="27"/>
      <c r="N547" s="27"/>
      <c r="O547" s="27"/>
      <c r="P547" s="27"/>
      <c r="Q547" s="27"/>
      <c r="R547" s="27"/>
      <c r="S547" s="27"/>
      <c r="T547" s="27"/>
      <c r="U547" s="32" t="s">
        <v>470</v>
      </c>
      <c r="V547" s="27">
        <v>175.88900000000001</v>
      </c>
    </row>
    <row r="548" spans="8:22" x14ac:dyDescent="0.2">
      <c r="H548" s="26" t="s">
        <v>497</v>
      </c>
      <c r="I548" s="27"/>
      <c r="J548" s="27">
        <v>9.0510000000000002</v>
      </c>
      <c r="K548" s="27">
        <v>8.3000000000000007</v>
      </c>
      <c r="L548" s="27">
        <v>7.2</v>
      </c>
      <c r="M548" s="27">
        <v>7.2</v>
      </c>
      <c r="N548" s="27">
        <v>6.6</v>
      </c>
      <c r="O548" s="27">
        <v>5.6</v>
      </c>
      <c r="P548" s="27">
        <v>5.6</v>
      </c>
      <c r="Q548" s="27">
        <v>5.6</v>
      </c>
      <c r="R548" s="27">
        <v>5.6</v>
      </c>
      <c r="S548" s="27">
        <v>5.6</v>
      </c>
      <c r="T548" s="27"/>
      <c r="U548" s="32" t="s">
        <v>201</v>
      </c>
      <c r="V548" s="27">
        <v>99.71</v>
      </c>
    </row>
    <row r="549" spans="8:22" x14ac:dyDescent="0.2">
      <c r="H549" s="26" t="s">
        <v>498</v>
      </c>
      <c r="I549" s="27"/>
      <c r="J549" s="27">
        <v>51.926000000000002</v>
      </c>
      <c r="K549" s="27">
        <v>45.341000000000001</v>
      </c>
      <c r="L549" s="27">
        <v>43.571000000000005</v>
      </c>
      <c r="M549" s="27">
        <v>42.977000000000004</v>
      </c>
      <c r="N549" s="27">
        <v>43.677</v>
      </c>
      <c r="O549" s="27">
        <v>43.677</v>
      </c>
      <c r="P549" s="27">
        <v>43.195</v>
      </c>
      <c r="Q549" s="27">
        <v>41.494999999999997</v>
      </c>
      <c r="R549" s="27">
        <v>41.338000000000001</v>
      </c>
      <c r="S549" s="27">
        <v>41.313000000000002</v>
      </c>
      <c r="T549" s="27"/>
      <c r="U549" s="32" t="s">
        <v>202</v>
      </c>
      <c r="V549" s="27">
        <v>1019.148</v>
      </c>
    </row>
    <row r="550" spans="8:22" x14ac:dyDescent="0.2">
      <c r="H550" s="26" t="s">
        <v>499</v>
      </c>
      <c r="I550" s="27">
        <v>72.710999999999999</v>
      </c>
      <c r="J550" s="27">
        <v>93.236000000000004</v>
      </c>
      <c r="K550" s="27">
        <v>92.221000000000004</v>
      </c>
      <c r="L550" s="27">
        <v>103.364</v>
      </c>
      <c r="M550" s="27">
        <v>103.221</v>
      </c>
      <c r="N550" s="27">
        <v>98.541000000000011</v>
      </c>
      <c r="O550" s="27">
        <v>93.644999999999996</v>
      </c>
      <c r="P550" s="27">
        <v>94.209000000000003</v>
      </c>
      <c r="Q550" s="27">
        <v>93.769000000000005</v>
      </c>
      <c r="R550" s="27">
        <v>91.162000000000006</v>
      </c>
      <c r="S550" s="27">
        <v>91.427000000000007</v>
      </c>
      <c r="T550" s="27"/>
      <c r="U550" s="32" t="s">
        <v>203</v>
      </c>
      <c r="V550" s="27">
        <v>80.506</v>
      </c>
    </row>
    <row r="551" spans="8:22" x14ac:dyDescent="0.2">
      <c r="H551" s="26" t="s">
        <v>500</v>
      </c>
      <c r="I551" s="27"/>
      <c r="J551" s="27">
        <v>29.657</v>
      </c>
      <c r="K551" s="27">
        <v>30.369</v>
      </c>
      <c r="L551" s="27">
        <v>37.494999999999997</v>
      </c>
      <c r="M551" s="27">
        <v>37.191000000000003</v>
      </c>
      <c r="N551" s="27">
        <v>38.182000000000002</v>
      </c>
      <c r="O551" s="27">
        <v>32.673999999999999</v>
      </c>
      <c r="P551" s="27">
        <v>34.374000000000002</v>
      </c>
      <c r="Q551" s="27">
        <v>32.383000000000003</v>
      </c>
      <c r="R551" s="27">
        <v>32.4</v>
      </c>
      <c r="S551" s="27">
        <v>33.704999999999998</v>
      </c>
      <c r="T551" s="27"/>
      <c r="U551" s="32" t="s">
        <v>204</v>
      </c>
      <c r="V551" s="27">
        <v>23.234999999999999</v>
      </c>
    </row>
    <row r="552" spans="8:22" x14ac:dyDescent="0.2">
      <c r="H552" s="26" t="s">
        <v>501</v>
      </c>
      <c r="I552" s="27"/>
      <c r="J552" s="27">
        <v>526.904</v>
      </c>
      <c r="K552" s="27">
        <v>540.447</v>
      </c>
      <c r="L552" s="27">
        <v>574.16499999999996</v>
      </c>
      <c r="M552" s="27">
        <v>559.37599999999998</v>
      </c>
      <c r="N552" s="27">
        <v>557.21600000000001</v>
      </c>
      <c r="O552" s="27">
        <v>554.85599999999999</v>
      </c>
      <c r="P552" s="27">
        <v>570.37200000000007</v>
      </c>
      <c r="Q552" s="27">
        <v>559.88</v>
      </c>
      <c r="R552" s="27">
        <v>559.62599999999998</v>
      </c>
      <c r="S552" s="27">
        <v>569.904</v>
      </c>
      <c r="T552" s="27"/>
      <c r="U552" s="32" t="s">
        <v>205</v>
      </c>
      <c r="V552" s="27">
        <v>429.71100000000001</v>
      </c>
    </row>
    <row r="553" spans="8:22" x14ac:dyDescent="0.2">
      <c r="H553" s="26" t="s">
        <v>502</v>
      </c>
      <c r="I553" s="27">
        <v>11.378</v>
      </c>
      <c r="J553" s="27">
        <v>37.047000000000004</v>
      </c>
      <c r="K553" s="27">
        <v>57.932000000000002</v>
      </c>
      <c r="L553" s="27">
        <v>59.787000000000006</v>
      </c>
      <c r="M553" s="27">
        <v>58.018000000000001</v>
      </c>
      <c r="N553" s="27">
        <v>57.591000000000001</v>
      </c>
      <c r="O553" s="27">
        <v>56.923999999999999</v>
      </c>
      <c r="P553" s="27">
        <v>56.869</v>
      </c>
      <c r="Q553" s="27">
        <v>58.125</v>
      </c>
      <c r="R553" s="27">
        <v>56.279000000000003</v>
      </c>
      <c r="S553" s="27">
        <v>58.414000000000001</v>
      </c>
      <c r="T553" s="27"/>
      <c r="U553" s="32" t="s">
        <v>206</v>
      </c>
      <c r="V553" s="27">
        <v>51.402000000000001</v>
      </c>
    </row>
    <row r="554" spans="8:22" x14ac:dyDescent="0.2">
      <c r="H554" s="26" t="s">
        <v>503</v>
      </c>
      <c r="I554" s="27"/>
      <c r="J554" s="27">
        <v>16.042000000000002</v>
      </c>
      <c r="K554" s="27">
        <v>21.197000000000003</v>
      </c>
      <c r="L554" s="27">
        <v>22.683</v>
      </c>
      <c r="M554" s="27">
        <v>23.683</v>
      </c>
      <c r="N554" s="27">
        <v>23.683</v>
      </c>
      <c r="O554" s="27">
        <v>22.045000000000002</v>
      </c>
      <c r="P554" s="27">
        <v>21.855</v>
      </c>
      <c r="Q554" s="27">
        <v>21.287000000000003</v>
      </c>
      <c r="R554" s="27">
        <v>21.811</v>
      </c>
      <c r="S554" s="27">
        <v>22.226000000000003</v>
      </c>
      <c r="T554" s="27"/>
      <c r="U554" s="32" t="s">
        <v>207</v>
      </c>
      <c r="V554" s="27">
        <v>13.608000000000001</v>
      </c>
    </row>
    <row r="555" spans="8:22" x14ac:dyDescent="0.2">
      <c r="H555" s="26" t="s">
        <v>504</v>
      </c>
      <c r="I555" s="27"/>
      <c r="J555" s="27">
        <v>169.85599999999999</v>
      </c>
      <c r="K555" s="27">
        <v>165.99299999999999</v>
      </c>
      <c r="L555" s="27">
        <v>172.84100000000001</v>
      </c>
      <c r="M555" s="27">
        <v>179.18600000000001</v>
      </c>
      <c r="N555" s="27">
        <v>176.286</v>
      </c>
      <c r="O555" s="27">
        <v>168.57400000000001</v>
      </c>
      <c r="P555" s="27">
        <v>166.649</v>
      </c>
      <c r="Q555" s="27">
        <v>170.75300000000001</v>
      </c>
      <c r="R555" s="27">
        <v>168.35300000000001</v>
      </c>
      <c r="S555" s="27">
        <v>169.64400000000001</v>
      </c>
      <c r="T555" s="27"/>
      <c r="U555" s="32" t="s">
        <v>208</v>
      </c>
      <c r="V555" s="27">
        <v>16.47</v>
      </c>
    </row>
    <row r="556" spans="8:22" x14ac:dyDescent="0.2">
      <c r="H556" s="26" t="s">
        <v>505</v>
      </c>
      <c r="I556" s="27"/>
      <c r="J556" s="27">
        <v>14.6</v>
      </c>
      <c r="K556" s="27">
        <v>12</v>
      </c>
      <c r="L556" s="27">
        <v>12.3</v>
      </c>
      <c r="M556" s="27">
        <v>13.9</v>
      </c>
      <c r="N556" s="27">
        <v>14.5</v>
      </c>
      <c r="O556" s="27">
        <v>13.7</v>
      </c>
      <c r="P556" s="27">
        <v>14.1</v>
      </c>
      <c r="Q556" s="27">
        <v>13.1</v>
      </c>
      <c r="R556" s="27">
        <v>14.7</v>
      </c>
      <c r="S556" s="27">
        <v>12.1</v>
      </c>
      <c r="T556" s="27"/>
      <c r="U556" s="32" t="s">
        <v>209</v>
      </c>
      <c r="V556" s="27">
        <v>33.556000000000004</v>
      </c>
    </row>
    <row r="557" spans="8:22" x14ac:dyDescent="0.2">
      <c r="H557" s="26" t="s">
        <v>506</v>
      </c>
      <c r="I557" s="27">
        <v>111.355</v>
      </c>
      <c r="J557" s="27">
        <v>113.20100000000001</v>
      </c>
      <c r="K557" s="27">
        <v>132.16200000000001</v>
      </c>
      <c r="L557" s="27">
        <v>138.63999999999999</v>
      </c>
      <c r="M557" s="27">
        <v>131.905</v>
      </c>
      <c r="N557" s="27">
        <v>131.71700000000001</v>
      </c>
      <c r="O557" s="27">
        <v>123.64200000000001</v>
      </c>
      <c r="P557" s="27">
        <v>120.45800000000001</v>
      </c>
      <c r="Q557" s="27">
        <v>118.08499999999999</v>
      </c>
      <c r="R557" s="27">
        <v>116.26300000000001</v>
      </c>
      <c r="S557" s="27">
        <v>119.911</v>
      </c>
      <c r="T557" s="27"/>
      <c r="U557" s="32" t="s">
        <v>210</v>
      </c>
      <c r="V557" s="27">
        <v>15.958</v>
      </c>
    </row>
    <row r="558" spans="8:22" x14ac:dyDescent="0.2">
      <c r="H558" s="26" t="s">
        <v>507</v>
      </c>
      <c r="I558" s="27"/>
      <c r="J558" s="27">
        <v>41.53</v>
      </c>
      <c r="K558" s="27">
        <v>48.221000000000004</v>
      </c>
      <c r="L558" s="27">
        <v>46.886000000000003</v>
      </c>
      <c r="M558" s="27">
        <v>51.177</v>
      </c>
      <c r="N558" s="27">
        <v>51.792999999999999</v>
      </c>
      <c r="O558" s="27">
        <v>55.347000000000001</v>
      </c>
      <c r="P558" s="27">
        <v>50.201000000000001</v>
      </c>
      <c r="Q558" s="27">
        <v>51.73</v>
      </c>
      <c r="R558" s="27">
        <v>50.544000000000004</v>
      </c>
      <c r="S558" s="27">
        <v>43.483000000000004</v>
      </c>
      <c r="T558" s="27"/>
      <c r="U558" s="32" t="s">
        <v>211</v>
      </c>
      <c r="V558" s="27">
        <v>243.17100000000002</v>
      </c>
    </row>
    <row r="559" spans="8:22" x14ac:dyDescent="0.2">
      <c r="H559" s="26" t="s">
        <v>508</v>
      </c>
      <c r="I559" s="27"/>
      <c r="J559" s="27">
        <v>469.56100000000004</v>
      </c>
      <c r="K559" s="27">
        <v>464.57800000000003</v>
      </c>
      <c r="L559" s="27">
        <v>451.04700000000003</v>
      </c>
      <c r="M559" s="27">
        <v>477.72</v>
      </c>
      <c r="N559" s="27">
        <v>477.43700000000001</v>
      </c>
      <c r="O559" s="27">
        <v>493.29700000000003</v>
      </c>
      <c r="P559" s="27">
        <v>481.86100000000005</v>
      </c>
      <c r="Q559" s="27">
        <v>487.20100000000002</v>
      </c>
      <c r="R559" s="27">
        <v>482.43400000000003</v>
      </c>
      <c r="S559" s="27">
        <v>492.911</v>
      </c>
      <c r="T559" s="27"/>
      <c r="U559" s="32" t="s">
        <v>212</v>
      </c>
      <c r="V559" s="27">
        <v>43.615000000000002</v>
      </c>
    </row>
    <row r="560" spans="8:22" x14ac:dyDescent="0.2">
      <c r="H560" s="26" t="s">
        <v>509</v>
      </c>
      <c r="I560" s="27">
        <v>158.22999999999999</v>
      </c>
      <c r="J560" s="27">
        <v>271.42099999999999</v>
      </c>
      <c r="K560" s="27">
        <v>322.52499999999998</v>
      </c>
      <c r="L560" s="27">
        <v>327.43400000000003</v>
      </c>
      <c r="M560" s="27">
        <v>331.166</v>
      </c>
      <c r="N560" s="27">
        <v>326.428</v>
      </c>
      <c r="O560" s="27">
        <v>294.04000000000002</v>
      </c>
      <c r="P560" s="27">
        <v>301.65600000000001</v>
      </c>
      <c r="Q560" s="27">
        <v>303.09200000000004</v>
      </c>
      <c r="R560" s="27">
        <v>302.89699999999999</v>
      </c>
      <c r="S560" s="27">
        <v>329.29500000000002</v>
      </c>
      <c r="T560" s="27"/>
      <c r="U560" s="32" t="s">
        <v>213</v>
      </c>
      <c r="V560" s="27">
        <v>11.541</v>
      </c>
    </row>
    <row r="561" spans="8:22" x14ac:dyDescent="0.2">
      <c r="H561" s="26" t="s">
        <v>510</v>
      </c>
      <c r="I561" s="27"/>
      <c r="J561" s="27">
        <v>120.32100000000001</v>
      </c>
      <c r="K561" s="27">
        <v>130.55000000000001</v>
      </c>
      <c r="L561" s="27">
        <v>141.744</v>
      </c>
      <c r="M561" s="27">
        <v>141.15700000000001</v>
      </c>
      <c r="N561" s="27">
        <v>144.792</v>
      </c>
      <c r="O561" s="27">
        <v>130.232</v>
      </c>
      <c r="P561" s="27">
        <v>133.66800000000001</v>
      </c>
      <c r="Q561" s="27">
        <v>133.07300000000001</v>
      </c>
      <c r="R561" s="27">
        <v>129.96800000000002</v>
      </c>
      <c r="S561" s="27">
        <v>137.89600000000002</v>
      </c>
      <c r="T561" s="27"/>
      <c r="U561" s="32" t="s">
        <v>214</v>
      </c>
      <c r="V561" s="27">
        <v>23.62</v>
      </c>
    </row>
    <row r="562" spans="8:22" x14ac:dyDescent="0.2">
      <c r="H562" s="26" t="s">
        <v>511</v>
      </c>
      <c r="I562" s="27"/>
      <c r="J562" s="27">
        <v>3398.0930000000003</v>
      </c>
      <c r="K562" s="27">
        <v>3369.8110000000001</v>
      </c>
      <c r="L562" s="27">
        <v>3392.6420000000003</v>
      </c>
      <c r="M562" s="27">
        <v>3306.5070000000001</v>
      </c>
      <c r="N562" s="27">
        <v>3297.74</v>
      </c>
      <c r="O562" s="27">
        <v>3321.9960000000001</v>
      </c>
      <c r="P562" s="27">
        <v>3293.4680000000003</v>
      </c>
      <c r="Q562" s="27">
        <v>3258.0830000000001</v>
      </c>
      <c r="R562" s="27">
        <v>3197.9070000000002</v>
      </c>
      <c r="S562" s="27">
        <v>3248.4580000000001</v>
      </c>
      <c r="T562" s="27"/>
      <c r="U562" s="31"/>
      <c r="V562" s="25">
        <v>41274</v>
      </c>
    </row>
    <row r="563" spans="8:22" x14ac:dyDescent="0.2">
      <c r="H563" s="26" t="s">
        <v>512</v>
      </c>
      <c r="I563" s="27">
        <v>140.964</v>
      </c>
      <c r="J563" s="27">
        <v>185.73</v>
      </c>
      <c r="K563" s="27">
        <v>206.47800000000001</v>
      </c>
      <c r="L563" s="27">
        <v>220.18900000000002</v>
      </c>
      <c r="M563" s="27">
        <v>220.42600000000002</v>
      </c>
      <c r="N563" s="27">
        <v>225.11200000000002</v>
      </c>
      <c r="O563" s="27">
        <v>225.119</v>
      </c>
      <c r="P563" s="27">
        <v>227.12800000000001</v>
      </c>
      <c r="Q563" s="27">
        <v>227.39500000000001</v>
      </c>
      <c r="R563" s="27">
        <v>224.86600000000001</v>
      </c>
      <c r="S563" s="27">
        <v>220.59400000000002</v>
      </c>
      <c r="T563" s="27"/>
      <c r="U563" s="32" t="s">
        <v>215</v>
      </c>
      <c r="V563" s="27">
        <v>1889.7710000000002</v>
      </c>
    </row>
    <row r="564" spans="8:22" x14ac:dyDescent="0.2">
      <c r="H564" s="26" t="s">
        <v>454</v>
      </c>
      <c r="I564" s="27"/>
      <c r="J564" s="27">
        <v>62.369</v>
      </c>
      <c r="K564" s="27">
        <v>64.617000000000004</v>
      </c>
      <c r="L564" s="27">
        <v>74.974999999999994</v>
      </c>
      <c r="M564" s="27">
        <v>76.445999999999998</v>
      </c>
      <c r="N564" s="27">
        <v>76.789000000000001</v>
      </c>
      <c r="O564" s="27">
        <v>79.674999999999997</v>
      </c>
      <c r="P564" s="27">
        <v>78.674999999999997</v>
      </c>
      <c r="Q564" s="27">
        <v>82.27</v>
      </c>
      <c r="R564" s="27">
        <v>84.215000000000003</v>
      </c>
      <c r="S564" s="27">
        <v>86.058000000000007</v>
      </c>
      <c r="T564" s="27"/>
      <c r="U564" s="32" t="s">
        <v>216</v>
      </c>
      <c r="V564" s="27">
        <v>706.26400000000001</v>
      </c>
    </row>
    <row r="565" spans="8:22" x14ac:dyDescent="0.2">
      <c r="H565" s="26" t="s">
        <v>455</v>
      </c>
      <c r="I565" s="27"/>
      <c r="J565" s="27">
        <v>417.43400000000003</v>
      </c>
      <c r="K565" s="27">
        <v>425.48</v>
      </c>
      <c r="L565" s="27">
        <v>469.93100000000004</v>
      </c>
      <c r="M565" s="27">
        <v>470.64100000000002</v>
      </c>
      <c r="N565" s="27">
        <v>469.89800000000002</v>
      </c>
      <c r="O565" s="27">
        <v>470.50100000000003</v>
      </c>
      <c r="P565" s="27">
        <v>474.47500000000002</v>
      </c>
      <c r="Q565" s="27">
        <v>473.05800000000005</v>
      </c>
      <c r="R565" s="27">
        <v>477.55700000000002</v>
      </c>
      <c r="S565" s="27">
        <v>470.904</v>
      </c>
      <c r="T565" s="27"/>
      <c r="U565" s="32" t="s">
        <v>217</v>
      </c>
      <c r="V565" s="27">
        <v>11297.030999999999</v>
      </c>
    </row>
    <row r="566" spans="8:22" x14ac:dyDescent="0.2">
      <c r="H566" s="26" t="s">
        <v>456</v>
      </c>
      <c r="I566" s="27">
        <v>4.6909999999999998</v>
      </c>
      <c r="J566" s="27">
        <v>5.64</v>
      </c>
      <c r="K566" s="27">
        <v>6.64</v>
      </c>
      <c r="L566" s="27">
        <v>7.48</v>
      </c>
      <c r="M566" s="27">
        <v>7.48</v>
      </c>
      <c r="N566" s="27">
        <v>7.32</v>
      </c>
      <c r="O566" s="27">
        <v>7.32</v>
      </c>
      <c r="P566" s="27">
        <v>7.32</v>
      </c>
      <c r="Q566" s="27">
        <v>7.64</v>
      </c>
      <c r="R566" s="27">
        <v>7.64</v>
      </c>
      <c r="S566" s="27">
        <v>8.64</v>
      </c>
      <c r="T566" s="27"/>
      <c r="U566" s="31"/>
      <c r="V566" s="25">
        <v>41274</v>
      </c>
    </row>
    <row r="567" spans="8:22" x14ac:dyDescent="0.2">
      <c r="H567" s="26" t="s">
        <v>457</v>
      </c>
      <c r="I567" s="27"/>
      <c r="J567" s="27">
        <v>78.2</v>
      </c>
      <c r="K567" s="27">
        <v>69.106000000000009</v>
      </c>
      <c r="L567" s="27">
        <v>71.218000000000004</v>
      </c>
      <c r="M567" s="27">
        <v>77.006</v>
      </c>
      <c r="N567" s="27">
        <v>75.006</v>
      </c>
      <c r="O567" s="27">
        <v>77.206000000000003</v>
      </c>
      <c r="P567" s="27">
        <v>77.206000000000003</v>
      </c>
      <c r="Q567" s="27">
        <v>80.206000000000003</v>
      </c>
      <c r="R567" s="27">
        <v>90.206000000000003</v>
      </c>
      <c r="S567" s="27">
        <v>94.006</v>
      </c>
      <c r="T567" s="27"/>
      <c r="U567" s="32" t="s">
        <v>535</v>
      </c>
      <c r="V567" s="27">
        <v>412.62400000000002</v>
      </c>
    </row>
    <row r="568" spans="8:22" x14ac:dyDescent="0.2">
      <c r="H568" s="26" t="s">
        <v>458</v>
      </c>
      <c r="I568" s="27">
        <v>62.622</v>
      </c>
      <c r="J568" s="27">
        <v>82.091999999999999</v>
      </c>
      <c r="K568" s="27">
        <v>91.763000000000005</v>
      </c>
      <c r="L568" s="27">
        <v>116.563</v>
      </c>
      <c r="M568" s="27">
        <v>111.268</v>
      </c>
      <c r="N568" s="27">
        <v>111.81800000000001</v>
      </c>
      <c r="O568" s="27">
        <v>112.51700000000001</v>
      </c>
      <c r="P568" s="27">
        <v>129.11700000000002</v>
      </c>
      <c r="Q568" s="27">
        <v>137.31700000000001</v>
      </c>
      <c r="R568" s="27">
        <v>136.31700000000001</v>
      </c>
      <c r="S568" s="27">
        <v>146.11700000000002</v>
      </c>
      <c r="T568" s="27"/>
      <c r="U568" s="32" t="s">
        <v>536</v>
      </c>
      <c r="V568" s="27">
        <v>145.65800000000002</v>
      </c>
    </row>
    <row r="569" spans="8:22" x14ac:dyDescent="0.2">
      <c r="H569" s="26" t="s">
        <v>459</v>
      </c>
      <c r="I569" s="27"/>
      <c r="J569" s="27">
        <v>38.916000000000004</v>
      </c>
      <c r="K569" s="27">
        <v>37.062000000000005</v>
      </c>
      <c r="L569" s="27">
        <v>43.116</v>
      </c>
      <c r="M569" s="27">
        <v>38.097999999999999</v>
      </c>
      <c r="N569" s="27">
        <v>37.693000000000005</v>
      </c>
      <c r="O569" s="27">
        <v>39.693000000000005</v>
      </c>
      <c r="P569" s="27">
        <v>39.504000000000005</v>
      </c>
      <c r="Q569" s="27">
        <v>38.145000000000003</v>
      </c>
      <c r="R569" s="27">
        <v>37.484999999999999</v>
      </c>
      <c r="S569" s="27">
        <v>35.499000000000002</v>
      </c>
      <c r="T569" s="27"/>
      <c r="U569" s="32" t="s">
        <v>537</v>
      </c>
      <c r="V569" s="27">
        <v>2547.7360000000003</v>
      </c>
    </row>
    <row r="570" spans="8:22" x14ac:dyDescent="0.2">
      <c r="H570" s="26" t="s">
        <v>460</v>
      </c>
      <c r="I570" s="27"/>
      <c r="J570" s="27">
        <v>809.95</v>
      </c>
      <c r="K570" s="27">
        <v>838.42700000000002</v>
      </c>
      <c r="L570" s="27">
        <v>851.99400000000003</v>
      </c>
      <c r="M570" s="27">
        <v>876.8180000000001</v>
      </c>
      <c r="N570" s="27">
        <v>866.79600000000005</v>
      </c>
      <c r="O570" s="27">
        <v>911.59700000000009</v>
      </c>
      <c r="P570" s="27">
        <v>907.84900000000005</v>
      </c>
      <c r="Q570" s="27">
        <v>882.31600000000003</v>
      </c>
      <c r="R570" s="27">
        <v>874.09100000000001</v>
      </c>
      <c r="S570" s="27">
        <v>884.54600000000005</v>
      </c>
      <c r="T570" s="27"/>
      <c r="U570" s="32" t="s">
        <v>538</v>
      </c>
      <c r="V570" s="27">
        <v>749.56900000000007</v>
      </c>
    </row>
    <row r="571" spans="8:22" x14ac:dyDescent="0.2">
      <c r="H571" s="26" t="s">
        <v>461</v>
      </c>
      <c r="I571" s="27">
        <v>105.714</v>
      </c>
      <c r="J571" s="27">
        <v>113.19800000000001</v>
      </c>
      <c r="K571" s="27">
        <v>152.54499999999999</v>
      </c>
      <c r="L571" s="27">
        <v>193.97800000000001</v>
      </c>
      <c r="M571" s="27">
        <v>204.202</v>
      </c>
      <c r="N571" s="27">
        <v>204.387</v>
      </c>
      <c r="O571" s="27">
        <v>204.971</v>
      </c>
      <c r="P571" s="27">
        <v>202.322</v>
      </c>
      <c r="Q571" s="27">
        <v>204.88</v>
      </c>
      <c r="R571" s="27">
        <v>211.72400000000002</v>
      </c>
      <c r="S571" s="27">
        <v>211.27800000000002</v>
      </c>
      <c r="T571" s="27"/>
      <c r="U571" s="32" t="s">
        <v>539</v>
      </c>
      <c r="V571" s="27">
        <v>304.20999999999998</v>
      </c>
    </row>
    <row r="572" spans="8:22" x14ac:dyDescent="0.2">
      <c r="H572" s="26" t="s">
        <v>462</v>
      </c>
      <c r="I572" s="27"/>
      <c r="J572" s="27">
        <v>66.046999999999997</v>
      </c>
      <c r="K572" s="27">
        <v>66.462000000000003</v>
      </c>
      <c r="L572" s="27">
        <v>81.504000000000005</v>
      </c>
      <c r="M572" s="27">
        <v>79.488</v>
      </c>
      <c r="N572" s="27">
        <v>79.853000000000009</v>
      </c>
      <c r="O572" s="27">
        <v>88.24</v>
      </c>
      <c r="P572" s="27">
        <v>88.822000000000003</v>
      </c>
      <c r="Q572" s="27">
        <v>86.152000000000001</v>
      </c>
      <c r="R572" s="27">
        <v>84.93</v>
      </c>
      <c r="S572" s="27">
        <v>85.575000000000003</v>
      </c>
      <c r="T572" s="27"/>
      <c r="U572" s="32" t="s">
        <v>540</v>
      </c>
      <c r="V572" s="27">
        <v>2802.1320000000001</v>
      </c>
    </row>
    <row r="573" spans="8:22" x14ac:dyDescent="0.2">
      <c r="H573" s="26" t="s">
        <v>463</v>
      </c>
      <c r="I573" s="27"/>
      <c r="J573" s="27">
        <v>1171.604</v>
      </c>
      <c r="K573" s="27">
        <v>1165.1470000000002</v>
      </c>
      <c r="L573" s="27">
        <v>1184.6470000000002</v>
      </c>
      <c r="M573" s="27">
        <v>1188.356</v>
      </c>
      <c r="N573" s="27">
        <v>1176.538</v>
      </c>
      <c r="O573" s="27">
        <v>1229.0650000000001</v>
      </c>
      <c r="P573" s="27">
        <v>1235.7570000000001</v>
      </c>
      <c r="Q573" s="27">
        <v>1223.502</v>
      </c>
      <c r="R573" s="27">
        <v>1213.6030000000001</v>
      </c>
      <c r="S573" s="27">
        <v>1246.328</v>
      </c>
      <c r="T573" s="27"/>
      <c r="U573" s="32" t="s">
        <v>541</v>
      </c>
      <c r="V573" s="27">
        <v>75.108000000000004</v>
      </c>
    </row>
    <row r="574" spans="8:22" x14ac:dyDescent="0.2">
      <c r="H574" s="26" t="s">
        <v>464</v>
      </c>
      <c r="I574" s="27">
        <v>29.568000000000001</v>
      </c>
      <c r="J574" s="27">
        <v>33.874000000000002</v>
      </c>
      <c r="K574" s="27">
        <v>34.786000000000001</v>
      </c>
      <c r="L574" s="27">
        <v>34.746000000000002</v>
      </c>
      <c r="M574" s="27">
        <v>33.113</v>
      </c>
      <c r="N574" s="27">
        <v>32.024999999999999</v>
      </c>
      <c r="O574" s="27">
        <v>31.024999999999999</v>
      </c>
      <c r="P574" s="27">
        <v>30.816000000000003</v>
      </c>
      <c r="Q574" s="27">
        <v>30.749000000000002</v>
      </c>
      <c r="R574" s="27">
        <v>33.066000000000003</v>
      </c>
      <c r="S574" s="27">
        <v>33.446000000000005</v>
      </c>
      <c r="T574" s="27"/>
      <c r="U574" s="32" t="s">
        <v>542</v>
      </c>
      <c r="V574" s="27">
        <v>9.8000000000000007</v>
      </c>
    </row>
    <row r="575" spans="8:22" x14ac:dyDescent="0.2">
      <c r="H575" s="26" t="s">
        <v>465</v>
      </c>
      <c r="I575" s="27"/>
      <c r="J575" s="27">
        <v>7.9460000000000006</v>
      </c>
      <c r="K575" s="27">
        <v>8.9459999999999997</v>
      </c>
      <c r="L575" s="27">
        <v>7.9460000000000006</v>
      </c>
      <c r="M575" s="27">
        <v>10.946</v>
      </c>
      <c r="N575" s="27">
        <v>10.946</v>
      </c>
      <c r="O575" s="27">
        <v>10.946</v>
      </c>
      <c r="P575" s="27">
        <v>10.946</v>
      </c>
      <c r="Q575" s="27">
        <v>11.946</v>
      </c>
      <c r="R575" s="27">
        <v>11.946</v>
      </c>
      <c r="S575" s="27">
        <v>12.946000000000002</v>
      </c>
      <c r="T575" s="27"/>
      <c r="U575" s="32" t="s">
        <v>543</v>
      </c>
      <c r="V575" s="27">
        <v>605.99300000000005</v>
      </c>
    </row>
    <row r="576" spans="8:22" x14ac:dyDescent="0.2">
      <c r="H576" s="26" t="s">
        <v>466</v>
      </c>
      <c r="I576" s="27"/>
      <c r="J576" s="27">
        <v>17.184999999999999</v>
      </c>
      <c r="K576" s="27">
        <v>17.047000000000001</v>
      </c>
      <c r="L576" s="27">
        <v>17.039000000000001</v>
      </c>
      <c r="M576" s="27">
        <v>18.13</v>
      </c>
      <c r="N576" s="27">
        <v>17.437000000000001</v>
      </c>
      <c r="O576" s="27">
        <v>28.01</v>
      </c>
      <c r="P576" s="27">
        <v>27.151</v>
      </c>
      <c r="Q576" s="27">
        <v>26.901</v>
      </c>
      <c r="R576" s="27">
        <v>24.501000000000001</v>
      </c>
      <c r="S576" s="27">
        <v>22.201000000000001</v>
      </c>
      <c r="T576" s="27"/>
      <c r="U576" s="32" t="s">
        <v>544</v>
      </c>
      <c r="V576" s="27">
        <v>652.47</v>
      </c>
    </row>
    <row r="577" spans="8:22" x14ac:dyDescent="0.2">
      <c r="H577" s="26" t="s">
        <v>467</v>
      </c>
      <c r="I577" s="27">
        <v>72.754999999999995</v>
      </c>
      <c r="J577" s="27">
        <v>163.12900000000002</v>
      </c>
      <c r="K577" s="27">
        <v>195.86800000000002</v>
      </c>
      <c r="L577" s="27">
        <v>193.09100000000001</v>
      </c>
      <c r="M577" s="27">
        <v>201.32499999999999</v>
      </c>
      <c r="N577" s="27">
        <v>229.339</v>
      </c>
      <c r="O577" s="27">
        <v>228.06100000000001</v>
      </c>
      <c r="P577" s="27">
        <v>228.50300000000001</v>
      </c>
      <c r="Q577" s="27">
        <v>230.33200000000002</v>
      </c>
      <c r="R577" s="27">
        <v>229.54499999999999</v>
      </c>
      <c r="S577" s="27">
        <v>232.976</v>
      </c>
      <c r="T577" s="27"/>
      <c r="U577" s="32" t="s">
        <v>545</v>
      </c>
      <c r="V577" s="27">
        <v>246.596</v>
      </c>
    </row>
    <row r="578" spans="8:22" x14ac:dyDescent="0.2">
      <c r="H578" s="26" t="s">
        <v>468</v>
      </c>
      <c r="I578" s="27"/>
      <c r="J578" s="27">
        <v>69</v>
      </c>
      <c r="K578" s="27">
        <v>74.451999999999998</v>
      </c>
      <c r="L578" s="27">
        <v>81.811000000000007</v>
      </c>
      <c r="M578" s="27">
        <v>92.89</v>
      </c>
      <c r="N578" s="27">
        <v>91.422000000000011</v>
      </c>
      <c r="O578" s="27">
        <v>88.349000000000004</v>
      </c>
      <c r="P578" s="27">
        <v>86.132000000000005</v>
      </c>
      <c r="Q578" s="27">
        <v>80.369</v>
      </c>
      <c r="R578" s="27">
        <v>78.768000000000001</v>
      </c>
      <c r="S578" s="27">
        <v>82.174000000000007</v>
      </c>
      <c r="T578" s="27"/>
      <c r="U578" s="32" t="s">
        <v>546</v>
      </c>
      <c r="V578" s="27">
        <v>5341.17</v>
      </c>
    </row>
    <row r="579" spans="8:22" x14ac:dyDescent="0.2">
      <c r="H579" s="26" t="s">
        <v>469</v>
      </c>
      <c r="I579" s="27"/>
      <c r="J579" s="27">
        <v>1914.904</v>
      </c>
      <c r="K579" s="27">
        <v>1848.664</v>
      </c>
      <c r="L579" s="27">
        <v>1789.1420000000001</v>
      </c>
      <c r="M579" s="27">
        <v>1779.2520000000002</v>
      </c>
      <c r="N579" s="27">
        <v>1757.798</v>
      </c>
      <c r="O579" s="27">
        <v>1746.9060000000002</v>
      </c>
      <c r="P579" s="27">
        <v>1743.7930000000001</v>
      </c>
      <c r="Q579" s="27">
        <v>1740.662</v>
      </c>
      <c r="R579" s="27">
        <v>1725.6510000000001</v>
      </c>
      <c r="S579" s="27">
        <v>1764.527</v>
      </c>
      <c r="T579" s="27"/>
      <c r="U579" s="31"/>
      <c r="V579" s="25">
        <v>41274</v>
      </c>
    </row>
    <row r="580" spans="8:22" x14ac:dyDescent="0.2">
      <c r="H580" s="26" t="s">
        <v>470</v>
      </c>
      <c r="I580" s="27">
        <v>160.30800000000002</v>
      </c>
      <c r="J580" s="27">
        <v>164.316</v>
      </c>
      <c r="K580" s="27">
        <v>166.185</v>
      </c>
      <c r="L580" s="27">
        <v>165.131</v>
      </c>
      <c r="M580" s="27">
        <v>174.71</v>
      </c>
      <c r="N580" s="27">
        <v>181.19800000000001</v>
      </c>
      <c r="O580" s="27">
        <v>180.25800000000001</v>
      </c>
      <c r="P580" s="27">
        <v>182.78900000000002</v>
      </c>
      <c r="Q580" s="27">
        <v>180.483</v>
      </c>
      <c r="R580" s="27">
        <v>176.53300000000002</v>
      </c>
      <c r="S580" s="27">
        <v>176.58600000000001</v>
      </c>
      <c r="T580" s="27"/>
      <c r="U580" s="32" t="s">
        <v>160</v>
      </c>
      <c r="V580" s="30"/>
    </row>
    <row r="581" spans="8:22" x14ac:dyDescent="0.2">
      <c r="H581" s="26" t="s">
        <v>201</v>
      </c>
      <c r="I581" s="27"/>
      <c r="J581" s="27">
        <v>78.938000000000002</v>
      </c>
      <c r="K581" s="27">
        <v>87.224000000000004</v>
      </c>
      <c r="L581" s="27">
        <v>96.413000000000011</v>
      </c>
      <c r="M581" s="27">
        <v>95.974999999999994</v>
      </c>
      <c r="N581" s="27">
        <v>96.004000000000005</v>
      </c>
      <c r="O581" s="27">
        <v>98.92</v>
      </c>
      <c r="P581" s="27">
        <v>98.999000000000009</v>
      </c>
      <c r="Q581" s="27">
        <v>98.233000000000004</v>
      </c>
      <c r="R581" s="27">
        <v>98.204000000000008</v>
      </c>
      <c r="S581" s="27">
        <v>100.51</v>
      </c>
      <c r="T581" s="27"/>
      <c r="U581" s="32" t="s">
        <v>161</v>
      </c>
      <c r="V581" s="30"/>
    </row>
    <row r="582" spans="8:22" x14ac:dyDescent="0.2">
      <c r="H582" s="26" t="s">
        <v>202</v>
      </c>
      <c r="I582" s="27"/>
      <c r="J582" s="27">
        <v>994.32800000000009</v>
      </c>
      <c r="K582" s="27">
        <v>1006.2230000000001</v>
      </c>
      <c r="L582" s="27">
        <v>998.75100000000009</v>
      </c>
      <c r="M582" s="27">
        <v>1001.7460000000001</v>
      </c>
      <c r="N582" s="27">
        <v>1002.01</v>
      </c>
      <c r="O582" s="27">
        <v>1017.9290000000001</v>
      </c>
      <c r="P582" s="27">
        <v>1023.545</v>
      </c>
      <c r="Q582" s="27">
        <v>1011.405</v>
      </c>
      <c r="R582" s="27">
        <v>1009.92</v>
      </c>
      <c r="S582" s="27">
        <v>1030.471</v>
      </c>
      <c r="T582" s="27"/>
      <c r="U582" s="32" t="s">
        <v>162</v>
      </c>
      <c r="V582" s="30"/>
    </row>
    <row r="583" spans="8:22" x14ac:dyDescent="0.2">
      <c r="H583" s="26" t="s">
        <v>203</v>
      </c>
      <c r="I583" s="27">
        <v>41.821000000000005</v>
      </c>
      <c r="J583" s="27">
        <v>46.377000000000002</v>
      </c>
      <c r="K583" s="27">
        <v>55.426000000000002</v>
      </c>
      <c r="L583" s="27">
        <v>69.849999999999994</v>
      </c>
      <c r="M583" s="27">
        <v>71.16</v>
      </c>
      <c r="N583" s="27">
        <v>70.658000000000001</v>
      </c>
      <c r="O583" s="27">
        <v>67.382000000000005</v>
      </c>
      <c r="P583" s="27">
        <v>67.224000000000004</v>
      </c>
      <c r="Q583" s="27">
        <v>69.495000000000005</v>
      </c>
      <c r="R583" s="27">
        <v>69.707000000000008</v>
      </c>
      <c r="S583" s="27">
        <v>76.596000000000004</v>
      </c>
      <c r="T583" s="27"/>
      <c r="U583" s="32" t="s">
        <v>163</v>
      </c>
      <c r="V583" s="30"/>
    </row>
    <row r="584" spans="8:22" x14ac:dyDescent="0.2">
      <c r="H584" s="26" t="s">
        <v>204</v>
      </c>
      <c r="I584" s="27"/>
      <c r="J584" s="27">
        <v>23.884</v>
      </c>
      <c r="K584" s="27">
        <v>25.349</v>
      </c>
      <c r="L584" s="27">
        <v>25.226000000000003</v>
      </c>
      <c r="M584" s="27">
        <v>23.226000000000003</v>
      </c>
      <c r="N584" s="27">
        <v>23.226000000000003</v>
      </c>
      <c r="O584" s="27">
        <v>23.026</v>
      </c>
      <c r="P584" s="27">
        <v>23.326000000000001</v>
      </c>
      <c r="Q584" s="27">
        <v>24.938000000000002</v>
      </c>
      <c r="R584" s="27">
        <v>24.938000000000002</v>
      </c>
      <c r="S584" s="27">
        <v>23.33</v>
      </c>
      <c r="T584" s="27"/>
      <c r="U584" s="32" t="s">
        <v>164</v>
      </c>
      <c r="V584" s="30"/>
    </row>
    <row r="585" spans="8:22" x14ac:dyDescent="0.2">
      <c r="H585" s="26" t="s">
        <v>205</v>
      </c>
      <c r="I585" s="27"/>
      <c r="J585" s="27">
        <v>403.291</v>
      </c>
      <c r="K585" s="27">
        <v>384.65100000000001</v>
      </c>
      <c r="L585" s="27">
        <v>386.233</v>
      </c>
      <c r="M585" s="27">
        <v>388.17200000000003</v>
      </c>
      <c r="N585" s="27">
        <v>399.43700000000001</v>
      </c>
      <c r="O585" s="27">
        <v>405.46700000000004</v>
      </c>
      <c r="P585" s="27">
        <v>402.00900000000001</v>
      </c>
      <c r="Q585" s="27">
        <v>412.37700000000001</v>
      </c>
      <c r="R585" s="27">
        <v>413.77700000000004</v>
      </c>
      <c r="S585" s="27">
        <v>430.76100000000002</v>
      </c>
      <c r="T585" s="27"/>
      <c r="U585" s="32" t="s">
        <v>165</v>
      </c>
      <c r="V585" s="30"/>
    </row>
    <row r="586" spans="8:22" x14ac:dyDescent="0.2">
      <c r="H586" s="26" t="s">
        <v>206</v>
      </c>
      <c r="I586" s="27">
        <v>28.063000000000002</v>
      </c>
      <c r="J586" s="27">
        <v>38.36</v>
      </c>
      <c r="K586" s="27">
        <v>42.187000000000005</v>
      </c>
      <c r="L586" s="27">
        <v>44.572000000000003</v>
      </c>
      <c r="M586" s="27">
        <v>41.811</v>
      </c>
      <c r="N586" s="27">
        <v>42.198</v>
      </c>
      <c r="O586" s="27">
        <v>46.198</v>
      </c>
      <c r="P586" s="27">
        <v>45.597999999999999</v>
      </c>
      <c r="Q586" s="27">
        <v>48.597999999999999</v>
      </c>
      <c r="R586" s="27">
        <v>46.052</v>
      </c>
      <c r="S586" s="27">
        <v>50.328000000000003</v>
      </c>
      <c r="T586" s="27"/>
      <c r="U586" s="32" t="s">
        <v>928</v>
      </c>
      <c r="V586" s="30"/>
    </row>
    <row r="587" spans="8:22" x14ac:dyDescent="0.2">
      <c r="H587" s="26" t="s">
        <v>207</v>
      </c>
      <c r="I587" s="27"/>
      <c r="J587" s="27">
        <v>13.135</v>
      </c>
      <c r="K587" s="27">
        <v>12.811</v>
      </c>
      <c r="L587" s="27">
        <v>12.608000000000001</v>
      </c>
      <c r="M587" s="27">
        <v>12.608000000000001</v>
      </c>
      <c r="N587" s="27">
        <v>15.608000000000001</v>
      </c>
      <c r="O587" s="27">
        <v>17.446000000000002</v>
      </c>
      <c r="P587" s="27">
        <v>15.257000000000001</v>
      </c>
      <c r="Q587" s="27">
        <v>14.446000000000002</v>
      </c>
      <c r="R587" s="27">
        <v>15.446000000000002</v>
      </c>
      <c r="S587" s="27">
        <v>13.608000000000001</v>
      </c>
      <c r="T587" s="27"/>
      <c r="U587" s="32" t="s">
        <v>929</v>
      </c>
      <c r="V587" s="30"/>
    </row>
    <row r="588" spans="8:22" x14ac:dyDescent="0.2">
      <c r="H588" s="26" t="s">
        <v>208</v>
      </c>
      <c r="I588" s="27"/>
      <c r="J588" s="27">
        <v>26.83</v>
      </c>
      <c r="K588" s="27">
        <v>25.696000000000002</v>
      </c>
      <c r="L588" s="27">
        <v>21.661000000000001</v>
      </c>
      <c r="M588" s="27">
        <v>21.929000000000002</v>
      </c>
      <c r="N588" s="27">
        <v>17.429000000000002</v>
      </c>
      <c r="O588" s="27">
        <v>16.416</v>
      </c>
      <c r="P588" s="27">
        <v>15.734</v>
      </c>
      <c r="Q588" s="27">
        <v>13.552000000000001</v>
      </c>
      <c r="R588" s="27">
        <v>14.552000000000001</v>
      </c>
      <c r="S588" s="27">
        <v>16.66</v>
      </c>
      <c r="T588" s="27"/>
      <c r="U588" s="32" t="s">
        <v>930</v>
      </c>
      <c r="V588" s="30"/>
    </row>
    <row r="589" spans="8:22" x14ac:dyDescent="0.2">
      <c r="H589" s="26" t="s">
        <v>209</v>
      </c>
      <c r="I589" s="27">
        <v>30.8</v>
      </c>
      <c r="J589" s="27">
        <v>32.957999999999998</v>
      </c>
      <c r="K589" s="27">
        <v>37.051000000000002</v>
      </c>
      <c r="L589" s="27">
        <v>37.765000000000001</v>
      </c>
      <c r="M589" s="27">
        <v>34.617000000000004</v>
      </c>
      <c r="N589" s="27">
        <v>39.966999999999999</v>
      </c>
      <c r="O589" s="27">
        <v>39.367000000000004</v>
      </c>
      <c r="P589" s="27">
        <v>38.305</v>
      </c>
      <c r="Q589" s="27">
        <v>37.305</v>
      </c>
      <c r="R589" s="27">
        <v>35.704999999999998</v>
      </c>
      <c r="S589" s="27">
        <v>35.756</v>
      </c>
      <c r="T589" s="27"/>
      <c r="U589" s="32" t="s">
        <v>931</v>
      </c>
      <c r="V589" s="30"/>
    </row>
    <row r="590" spans="8:22" x14ac:dyDescent="0.2">
      <c r="H590" s="26" t="s">
        <v>210</v>
      </c>
      <c r="I590" s="27"/>
      <c r="J590" s="27">
        <v>15.81</v>
      </c>
      <c r="K590" s="27">
        <v>15.596</v>
      </c>
      <c r="L590" s="27">
        <v>17.62</v>
      </c>
      <c r="M590" s="27">
        <v>21.633000000000003</v>
      </c>
      <c r="N590" s="27">
        <v>21.633000000000003</v>
      </c>
      <c r="O590" s="27">
        <v>21.228000000000002</v>
      </c>
      <c r="P590" s="27">
        <v>19.234000000000002</v>
      </c>
      <c r="Q590" s="27">
        <v>23.234000000000002</v>
      </c>
      <c r="R590" s="27">
        <v>18.147000000000002</v>
      </c>
      <c r="S590" s="27">
        <v>16.958000000000002</v>
      </c>
      <c r="T590" s="27"/>
      <c r="U590" s="32" t="s">
        <v>932</v>
      </c>
      <c r="V590" s="30"/>
    </row>
    <row r="591" spans="8:22" x14ac:dyDescent="0.2">
      <c r="H591" s="26" t="s">
        <v>211</v>
      </c>
      <c r="I591" s="27"/>
      <c r="J591" s="27">
        <v>240.255</v>
      </c>
      <c r="K591" s="27">
        <v>263.904</v>
      </c>
      <c r="L591" s="27">
        <v>257.02100000000002</v>
      </c>
      <c r="M591" s="27">
        <v>255.93300000000002</v>
      </c>
      <c r="N591" s="27">
        <v>256.16300000000001</v>
      </c>
      <c r="O591" s="27">
        <v>255.827</v>
      </c>
      <c r="P591" s="27">
        <v>244.45600000000002</v>
      </c>
      <c r="Q591" s="27">
        <v>245.06400000000002</v>
      </c>
      <c r="R591" s="27">
        <v>244.04</v>
      </c>
      <c r="S591" s="27">
        <v>248.59900000000002</v>
      </c>
      <c r="T591" s="27"/>
      <c r="U591" s="32" t="s">
        <v>933</v>
      </c>
      <c r="V591" s="30"/>
    </row>
    <row r="592" spans="8:22" x14ac:dyDescent="0.2">
      <c r="H592" s="26" t="s">
        <v>212</v>
      </c>
      <c r="I592" s="27">
        <v>33.965000000000003</v>
      </c>
      <c r="J592" s="27">
        <v>42.295999999999999</v>
      </c>
      <c r="K592" s="27">
        <v>46.922000000000004</v>
      </c>
      <c r="L592" s="27">
        <v>49.034999999999997</v>
      </c>
      <c r="M592" s="27">
        <v>48.975000000000001</v>
      </c>
      <c r="N592" s="27">
        <v>48.414999999999999</v>
      </c>
      <c r="O592" s="27">
        <v>48.897000000000006</v>
      </c>
      <c r="P592" s="27">
        <v>48.75</v>
      </c>
      <c r="Q592" s="27">
        <v>47.697000000000003</v>
      </c>
      <c r="R592" s="27">
        <v>47.497</v>
      </c>
      <c r="S592" s="27">
        <v>45.015000000000001</v>
      </c>
      <c r="T592" s="27"/>
      <c r="U592" s="32" t="s">
        <v>934</v>
      </c>
      <c r="V592" s="30"/>
    </row>
    <row r="593" spans="8:22" x14ac:dyDescent="0.2">
      <c r="H593" s="26" t="s">
        <v>213</v>
      </c>
      <c r="I593" s="27"/>
      <c r="J593" s="27">
        <v>8.8109999999999999</v>
      </c>
      <c r="K593" s="27">
        <v>7.8109999999999999</v>
      </c>
      <c r="L593" s="27">
        <v>7.8109999999999999</v>
      </c>
      <c r="M593" s="27">
        <v>7.8109999999999999</v>
      </c>
      <c r="N593" s="27">
        <v>6.8109999999999999</v>
      </c>
      <c r="O593" s="27">
        <v>6.8109999999999999</v>
      </c>
      <c r="P593" s="27">
        <v>8.8109999999999999</v>
      </c>
      <c r="Q593" s="27">
        <v>12.541</v>
      </c>
      <c r="R593" s="27">
        <v>12.541</v>
      </c>
      <c r="S593" s="27">
        <v>9.5410000000000004</v>
      </c>
      <c r="T593" s="27"/>
      <c r="U593" s="32" t="s">
        <v>935</v>
      </c>
      <c r="V593" s="30"/>
    </row>
    <row r="594" spans="8:22" x14ac:dyDescent="0.2">
      <c r="H594" s="26" t="s">
        <v>214</v>
      </c>
      <c r="I594" s="27"/>
      <c r="J594" s="27">
        <v>22.6</v>
      </c>
      <c r="K594" s="27">
        <v>21.612000000000002</v>
      </c>
      <c r="L594" s="27">
        <v>21.63</v>
      </c>
      <c r="M594" s="27">
        <v>23.624000000000002</v>
      </c>
      <c r="N594" s="27">
        <v>21.118000000000002</v>
      </c>
      <c r="O594" s="27">
        <v>18.118000000000002</v>
      </c>
      <c r="P594" s="27">
        <v>19.100000000000001</v>
      </c>
      <c r="Q594" s="27">
        <v>20</v>
      </c>
      <c r="R594" s="27">
        <v>24</v>
      </c>
      <c r="S594" s="27">
        <v>22.324999999999999</v>
      </c>
      <c r="T594" s="27"/>
      <c r="U594" s="32" t="s">
        <v>936</v>
      </c>
      <c r="V594" s="30"/>
    </row>
    <row r="595" spans="8:22" x14ac:dyDescent="0.2">
      <c r="H595" s="26" t="s">
        <v>215</v>
      </c>
      <c r="I595" s="27">
        <v>1072.345</v>
      </c>
      <c r="J595" s="27">
        <v>1439.6290000000001</v>
      </c>
      <c r="K595" s="27">
        <v>1667.3580000000002</v>
      </c>
      <c r="L595" s="27">
        <v>1810.787</v>
      </c>
      <c r="M595" s="27">
        <v>1838.7930000000001</v>
      </c>
      <c r="N595" s="27">
        <v>1870.55</v>
      </c>
      <c r="O595" s="27">
        <v>1828.462</v>
      </c>
      <c r="P595" s="27">
        <v>1851.8530000000001</v>
      </c>
      <c r="Q595" s="27">
        <v>1863.6580000000001</v>
      </c>
      <c r="R595" s="27">
        <v>1853.075</v>
      </c>
      <c r="S595" s="27">
        <v>1903.3610000000001</v>
      </c>
      <c r="T595" s="27"/>
      <c r="U595" s="32" t="s">
        <v>937</v>
      </c>
      <c r="V595" s="30"/>
    </row>
    <row r="596" spans="8:22" x14ac:dyDescent="0.2">
      <c r="H596" s="26" t="s">
        <v>216</v>
      </c>
      <c r="I596" s="27"/>
      <c r="J596" s="27">
        <v>603.55700000000002</v>
      </c>
      <c r="K596" s="27">
        <v>641.36700000000008</v>
      </c>
      <c r="L596" s="27">
        <v>708.43799999999999</v>
      </c>
      <c r="M596" s="27">
        <v>722.92900000000009</v>
      </c>
      <c r="N596" s="27">
        <v>728.43499999999995</v>
      </c>
      <c r="O596" s="27">
        <v>723.93200000000002</v>
      </c>
      <c r="P596" s="27">
        <v>720.10400000000004</v>
      </c>
      <c r="Q596" s="27">
        <v>720.04700000000003</v>
      </c>
      <c r="R596" s="27">
        <v>710.74300000000005</v>
      </c>
      <c r="S596" s="27">
        <v>713.30900000000008</v>
      </c>
      <c r="T596" s="27"/>
      <c r="U596" s="32" t="s">
        <v>938</v>
      </c>
      <c r="V596" s="30"/>
    </row>
    <row r="597" spans="8:22" x14ac:dyDescent="0.2">
      <c r="H597" s="26" t="s">
        <v>217</v>
      </c>
      <c r="I597" s="27"/>
      <c r="J597" s="27">
        <v>10739.549000000001</v>
      </c>
      <c r="K597" s="27">
        <v>10687.040999999999</v>
      </c>
      <c r="L597" s="27">
        <v>10731.833000000001</v>
      </c>
      <c r="M597" s="27">
        <v>10697.673000000001</v>
      </c>
      <c r="N597" s="27">
        <v>10639.986000000001</v>
      </c>
      <c r="O597" s="27">
        <v>11236.791999999999</v>
      </c>
      <c r="P597" s="27">
        <v>11199.675999999999</v>
      </c>
      <c r="Q597" s="27">
        <v>11114.561</v>
      </c>
      <c r="R597" s="27">
        <v>11009.162</v>
      </c>
      <c r="S597" s="27">
        <v>11230.564</v>
      </c>
      <c r="T597" s="27"/>
      <c r="U597" s="32" t="s">
        <v>939</v>
      </c>
      <c r="V597" s="30"/>
    </row>
    <row r="598" spans="8:22" x14ac:dyDescent="0.2">
      <c r="H598" s="26" t="s">
        <v>535</v>
      </c>
      <c r="I598" s="27">
        <v>195.488</v>
      </c>
      <c r="J598" s="27">
        <v>313.37700000000001</v>
      </c>
      <c r="K598" s="27">
        <v>385.96200000000005</v>
      </c>
      <c r="L598" s="27">
        <v>391.51800000000003</v>
      </c>
      <c r="M598" s="27">
        <v>391.24799999999999</v>
      </c>
      <c r="N598" s="27">
        <v>418.64700000000005</v>
      </c>
      <c r="O598" s="27">
        <v>408.62700000000001</v>
      </c>
      <c r="P598" s="27">
        <v>405.83</v>
      </c>
      <c r="Q598" s="27">
        <v>406.54200000000003</v>
      </c>
      <c r="R598" s="27">
        <v>402.08700000000005</v>
      </c>
      <c r="S598" s="27">
        <v>411.30100000000004</v>
      </c>
      <c r="T598" s="27"/>
      <c r="U598" s="32" t="s">
        <v>940</v>
      </c>
      <c r="V598" s="30"/>
    </row>
    <row r="599" spans="8:22" x14ac:dyDescent="0.2">
      <c r="H599" s="26" t="s">
        <v>536</v>
      </c>
      <c r="I599" s="27"/>
      <c r="J599" s="27">
        <v>126.572</v>
      </c>
      <c r="K599" s="27">
        <v>143.87</v>
      </c>
      <c r="L599" s="27">
        <v>151.38</v>
      </c>
      <c r="M599" s="27">
        <v>167.75</v>
      </c>
      <c r="N599" s="27">
        <v>166.898</v>
      </c>
      <c r="O599" s="27">
        <v>165.74100000000001</v>
      </c>
      <c r="P599" s="27">
        <v>158.18800000000002</v>
      </c>
      <c r="Q599" s="27">
        <v>153.386</v>
      </c>
      <c r="R599" s="27">
        <v>151.12300000000002</v>
      </c>
      <c r="S599" s="27">
        <v>147.88300000000001</v>
      </c>
      <c r="T599" s="27"/>
      <c r="U599" s="32" t="s">
        <v>941</v>
      </c>
      <c r="V599" s="30"/>
    </row>
    <row r="600" spans="8:22" x14ac:dyDescent="0.2">
      <c r="H600" s="26" t="s">
        <v>537</v>
      </c>
      <c r="I600" s="27"/>
      <c r="J600" s="27">
        <v>2554.3209999999999</v>
      </c>
      <c r="K600" s="27">
        <v>2479.2350000000001</v>
      </c>
      <c r="L600" s="27">
        <v>2413.0300000000002</v>
      </c>
      <c r="M600" s="27">
        <v>2436.1579999999999</v>
      </c>
      <c r="N600" s="27">
        <v>2411.5210000000002</v>
      </c>
      <c r="O600" s="27">
        <v>2408.777</v>
      </c>
      <c r="P600" s="27">
        <v>2392.3030000000003</v>
      </c>
      <c r="Q600" s="27">
        <v>2398.616</v>
      </c>
      <c r="R600" s="27">
        <v>2376.4380000000001</v>
      </c>
      <c r="S600" s="27">
        <v>2427.0820000000003</v>
      </c>
      <c r="T600" s="27"/>
      <c r="U600" s="32" t="s">
        <v>942</v>
      </c>
      <c r="V600" s="30"/>
    </row>
    <row r="601" spans="8:22" x14ac:dyDescent="0.2">
      <c r="H601" s="26" t="s">
        <v>538</v>
      </c>
      <c r="I601" s="27">
        <v>498.58200000000005</v>
      </c>
      <c r="J601" s="27">
        <v>577.774</v>
      </c>
      <c r="K601" s="27">
        <v>649.10300000000007</v>
      </c>
      <c r="L601" s="27">
        <v>707.65100000000007</v>
      </c>
      <c r="M601" s="27">
        <v>723.23700000000008</v>
      </c>
      <c r="N601" s="27">
        <v>733.33500000000004</v>
      </c>
      <c r="O601" s="27">
        <v>736.46800000000007</v>
      </c>
      <c r="P601" s="27">
        <v>737.40300000000002</v>
      </c>
      <c r="Q601" s="27">
        <v>739.80200000000002</v>
      </c>
      <c r="R601" s="27">
        <v>739.73800000000006</v>
      </c>
      <c r="S601" s="27">
        <v>737.24700000000007</v>
      </c>
      <c r="T601" s="27"/>
      <c r="U601" s="32" t="s">
        <v>943</v>
      </c>
      <c r="V601" s="30"/>
    </row>
    <row r="602" spans="8:22" x14ac:dyDescent="0.2">
      <c r="H602" s="26" t="s">
        <v>539</v>
      </c>
      <c r="I602" s="27"/>
      <c r="J602" s="27">
        <v>237.24600000000001</v>
      </c>
      <c r="K602" s="27">
        <v>247.87100000000001</v>
      </c>
      <c r="L602" s="27">
        <v>281.25700000000001</v>
      </c>
      <c r="M602" s="27">
        <v>283.274</v>
      </c>
      <c r="N602" s="27">
        <v>286.01100000000002</v>
      </c>
      <c r="O602" s="27">
        <v>302.03800000000001</v>
      </c>
      <c r="P602" s="27">
        <v>301.51</v>
      </c>
      <c r="Q602" s="27">
        <v>305.58800000000002</v>
      </c>
      <c r="R602" s="27">
        <v>307.28200000000004</v>
      </c>
      <c r="S602" s="27">
        <v>308.238</v>
      </c>
      <c r="T602" s="27"/>
      <c r="U602" s="31"/>
      <c r="V602" s="25">
        <v>41274</v>
      </c>
    </row>
    <row r="603" spans="8:22" x14ac:dyDescent="0.2">
      <c r="H603" s="26" t="s">
        <v>540</v>
      </c>
      <c r="I603" s="27"/>
      <c r="J603" s="27">
        <v>2649.9810000000002</v>
      </c>
      <c r="K603" s="27">
        <v>2661.2049999999999</v>
      </c>
      <c r="L603" s="27">
        <v>2713.6590000000001</v>
      </c>
      <c r="M603" s="27">
        <v>2724.4259999999999</v>
      </c>
      <c r="N603" s="27">
        <v>2704.43</v>
      </c>
      <c r="O603" s="27">
        <v>2780.0390000000002</v>
      </c>
      <c r="P603" s="27">
        <v>2795.7620000000002</v>
      </c>
      <c r="Q603" s="27">
        <v>2768.4180000000001</v>
      </c>
      <c r="R603" s="27">
        <v>2764.1330000000003</v>
      </c>
      <c r="S603" s="27">
        <v>2808.8890000000001</v>
      </c>
      <c r="T603" s="27"/>
      <c r="U603" s="32" t="s">
        <v>155</v>
      </c>
      <c r="V603" s="30"/>
    </row>
    <row r="604" spans="8:22" x14ac:dyDescent="0.2">
      <c r="H604" s="26" t="s">
        <v>541</v>
      </c>
      <c r="I604" s="27">
        <v>12.091000000000001</v>
      </c>
      <c r="J604" s="27">
        <v>22.394000000000002</v>
      </c>
      <c r="K604" s="27">
        <v>33.307000000000002</v>
      </c>
      <c r="L604" s="27">
        <v>56.642000000000003</v>
      </c>
      <c r="M604" s="27">
        <v>72.876000000000005</v>
      </c>
      <c r="N604" s="27">
        <v>71.156000000000006</v>
      </c>
      <c r="O604" s="27">
        <v>76.415999999999997</v>
      </c>
      <c r="P604" s="27">
        <v>78.109000000000009</v>
      </c>
      <c r="Q604" s="27">
        <v>76.335999999999999</v>
      </c>
      <c r="R604" s="27">
        <v>75.462000000000003</v>
      </c>
      <c r="S604" s="27">
        <v>75.622</v>
      </c>
      <c r="T604" s="27"/>
      <c r="U604" s="31"/>
      <c r="V604" s="25">
        <v>41274</v>
      </c>
    </row>
    <row r="605" spans="8:22" x14ac:dyDescent="0.2">
      <c r="H605" s="26" t="s">
        <v>542</v>
      </c>
      <c r="I605" s="27"/>
      <c r="J605" s="27">
        <v>11.151</v>
      </c>
      <c r="K605" s="27">
        <v>10.7</v>
      </c>
      <c r="L605" s="27">
        <v>10.6</v>
      </c>
      <c r="M605" s="27">
        <v>10.6</v>
      </c>
      <c r="N605" s="27">
        <v>10</v>
      </c>
      <c r="O605" s="27">
        <v>9.3000000000000007</v>
      </c>
      <c r="P605" s="27">
        <v>10.3</v>
      </c>
      <c r="Q605" s="27">
        <v>9.3000000000000007</v>
      </c>
      <c r="R605" s="27">
        <v>9.4</v>
      </c>
      <c r="S605" s="27">
        <v>9.8000000000000007</v>
      </c>
      <c r="T605" s="27"/>
      <c r="U605" s="32" t="s">
        <v>156</v>
      </c>
      <c r="V605" s="30"/>
    </row>
    <row r="606" spans="8:22" x14ac:dyDescent="0.2">
      <c r="H606" s="26" t="s">
        <v>543</v>
      </c>
      <c r="I606" s="27"/>
      <c r="J606" s="27">
        <v>156.75400000000002</v>
      </c>
      <c r="K606" s="27">
        <v>149.36100000000002</v>
      </c>
      <c r="L606" s="27">
        <v>143.089</v>
      </c>
      <c r="M606" s="27">
        <v>150.28300000000002</v>
      </c>
      <c r="N606" s="27">
        <v>146.68300000000002</v>
      </c>
      <c r="O606" s="27">
        <v>598.23300000000006</v>
      </c>
      <c r="P606" s="27">
        <v>593.45699999999999</v>
      </c>
      <c r="Q606" s="27">
        <v>589.80700000000002</v>
      </c>
      <c r="R606" s="27">
        <v>579.15</v>
      </c>
      <c r="S606" s="27">
        <v>612.32500000000005</v>
      </c>
      <c r="T606" s="27"/>
      <c r="U606" s="32" t="s">
        <v>157</v>
      </c>
      <c r="V606" s="30"/>
    </row>
    <row r="607" spans="8:22" x14ac:dyDescent="0.2">
      <c r="H607" s="26" t="s">
        <v>544</v>
      </c>
      <c r="I607" s="27">
        <v>366.18400000000003</v>
      </c>
      <c r="J607" s="27">
        <v>526.08400000000006</v>
      </c>
      <c r="K607" s="27">
        <v>598.98599999999999</v>
      </c>
      <c r="L607" s="27">
        <v>654.976</v>
      </c>
      <c r="M607" s="27">
        <v>651.43200000000002</v>
      </c>
      <c r="N607" s="27">
        <v>647.41200000000003</v>
      </c>
      <c r="O607" s="27">
        <v>606.95100000000002</v>
      </c>
      <c r="P607" s="27">
        <v>630.51100000000008</v>
      </c>
      <c r="Q607" s="27">
        <v>640.97800000000007</v>
      </c>
      <c r="R607" s="27">
        <v>635.78800000000001</v>
      </c>
      <c r="S607" s="27">
        <v>679.19100000000003</v>
      </c>
      <c r="T607" s="27"/>
      <c r="U607" s="32" t="s">
        <v>158</v>
      </c>
      <c r="V607" s="30"/>
    </row>
    <row r="608" spans="8:22" x14ac:dyDescent="0.2">
      <c r="H608" s="26" t="s">
        <v>545</v>
      </c>
      <c r="I608" s="27"/>
      <c r="J608" s="27">
        <v>228.58800000000002</v>
      </c>
      <c r="K608" s="27">
        <v>238.92600000000002</v>
      </c>
      <c r="L608" s="27">
        <v>265.20100000000002</v>
      </c>
      <c r="M608" s="27">
        <v>261.30500000000001</v>
      </c>
      <c r="N608" s="27">
        <v>265.52600000000001</v>
      </c>
      <c r="O608" s="27">
        <v>246.85300000000001</v>
      </c>
      <c r="P608" s="27">
        <v>250.10600000000002</v>
      </c>
      <c r="Q608" s="27">
        <v>251.77300000000002</v>
      </c>
      <c r="R608" s="27">
        <v>242.93800000000002</v>
      </c>
      <c r="S608" s="27">
        <v>247.38800000000001</v>
      </c>
      <c r="T608" s="27"/>
      <c r="U608" s="32" t="s">
        <v>159</v>
      </c>
      <c r="V608" s="30"/>
    </row>
    <row r="609" spans="8:22" x14ac:dyDescent="0.2">
      <c r="H609" s="26" t="s">
        <v>546</v>
      </c>
      <c r="I609" s="27"/>
      <c r="J609" s="27">
        <v>5378.4930000000004</v>
      </c>
      <c r="K609" s="27">
        <v>5397.24</v>
      </c>
      <c r="L609" s="27">
        <v>5462.0550000000003</v>
      </c>
      <c r="M609" s="27">
        <v>5386.8060000000005</v>
      </c>
      <c r="N609" s="27">
        <v>5377.3519999999999</v>
      </c>
      <c r="O609" s="27">
        <v>5449.7430000000004</v>
      </c>
      <c r="P609" s="27">
        <v>5418.1540000000005</v>
      </c>
      <c r="Q609" s="27">
        <v>5357.72</v>
      </c>
      <c r="R609" s="27">
        <v>5289.4409999999998</v>
      </c>
      <c r="S609" s="27">
        <v>5382.268</v>
      </c>
      <c r="T609" s="27"/>
      <c r="U609" s="31"/>
      <c r="V609" s="25">
        <v>41274</v>
      </c>
    </row>
    <row r="610" spans="8:22" x14ac:dyDescent="0.2">
      <c r="H610" s="26" t="s">
        <v>160</v>
      </c>
      <c r="I610" s="30">
        <v>631</v>
      </c>
      <c r="J610" s="30">
        <v>526</v>
      </c>
      <c r="K610" s="30">
        <v>617</v>
      </c>
      <c r="L610" s="30">
        <v>672</v>
      </c>
      <c r="M610" s="30">
        <v>666</v>
      </c>
      <c r="N610" s="30">
        <v>669</v>
      </c>
      <c r="O610" s="30">
        <v>1152</v>
      </c>
      <c r="P610" s="30">
        <v>1151</v>
      </c>
      <c r="Q610" s="30">
        <v>1128</v>
      </c>
      <c r="R610" s="30">
        <v>1107</v>
      </c>
      <c r="S610" s="30">
        <v>1146</v>
      </c>
      <c r="T610" s="27"/>
      <c r="U610" s="32" t="s">
        <v>1137</v>
      </c>
      <c r="V610" s="30">
        <v>1015.9820000000001</v>
      </c>
    </row>
    <row r="611" spans="8:22" x14ac:dyDescent="0.2">
      <c r="H611" s="26" t="s">
        <v>161</v>
      </c>
      <c r="I611" s="30">
        <v>198</v>
      </c>
      <c r="J611" s="30">
        <v>226</v>
      </c>
      <c r="K611" s="30">
        <v>268</v>
      </c>
      <c r="L611" s="30">
        <v>300</v>
      </c>
      <c r="M611" s="30">
        <v>305</v>
      </c>
      <c r="N611" s="30">
        <v>302</v>
      </c>
      <c r="O611" s="30">
        <v>305</v>
      </c>
      <c r="P611" s="30">
        <v>313</v>
      </c>
      <c r="Q611" s="30">
        <v>305</v>
      </c>
      <c r="R611" s="30">
        <v>299</v>
      </c>
      <c r="S611" s="30">
        <v>300</v>
      </c>
      <c r="T611" s="27"/>
      <c r="U611" s="32" t="s">
        <v>1138</v>
      </c>
      <c r="V611" s="30">
        <v>273.78399999999999</v>
      </c>
    </row>
    <row r="612" spans="8:22" x14ac:dyDescent="0.2">
      <c r="H612" s="26" t="s">
        <v>162</v>
      </c>
      <c r="I612" s="30">
        <v>231</v>
      </c>
      <c r="J612" s="30">
        <v>249</v>
      </c>
      <c r="K612" s="30">
        <v>275</v>
      </c>
      <c r="L612" s="30">
        <v>294</v>
      </c>
      <c r="M612" s="30">
        <v>291</v>
      </c>
      <c r="N612" s="30">
        <v>291</v>
      </c>
      <c r="O612" s="30">
        <v>294</v>
      </c>
      <c r="P612" s="30">
        <v>297</v>
      </c>
      <c r="Q612" s="30">
        <v>294</v>
      </c>
      <c r="R612" s="30">
        <v>271</v>
      </c>
      <c r="S612" s="30">
        <v>277</v>
      </c>
      <c r="T612" s="27"/>
      <c r="U612" s="32" t="s">
        <v>1139</v>
      </c>
      <c r="V612" s="30">
        <v>270.7</v>
      </c>
    </row>
    <row r="613" spans="8:22" x14ac:dyDescent="0.2">
      <c r="H613" s="26" t="s">
        <v>163</v>
      </c>
      <c r="I613" s="30">
        <v>1260</v>
      </c>
      <c r="J613" s="30">
        <v>1269</v>
      </c>
      <c r="K613" s="30">
        <v>1418</v>
      </c>
      <c r="L613" s="30">
        <v>1391</v>
      </c>
      <c r="M613" s="30">
        <v>1367</v>
      </c>
      <c r="N613" s="30">
        <v>1421</v>
      </c>
      <c r="O613" s="30">
        <v>1452</v>
      </c>
      <c r="P613" s="30">
        <v>1481</v>
      </c>
      <c r="Q613" s="30">
        <v>1487</v>
      </c>
      <c r="R613" s="30">
        <v>1434</v>
      </c>
      <c r="S613" s="30">
        <v>1435</v>
      </c>
      <c r="T613" s="27"/>
      <c r="U613" s="32" t="s">
        <v>1140</v>
      </c>
      <c r="V613" s="30">
        <v>985.46800000000007</v>
      </c>
    </row>
    <row r="614" spans="8:22" x14ac:dyDescent="0.2">
      <c r="H614" s="26" t="s">
        <v>164</v>
      </c>
      <c r="I614" s="30">
        <v>3382</v>
      </c>
      <c r="J614" s="30">
        <v>3440</v>
      </c>
      <c r="K614" s="30">
        <v>3595</v>
      </c>
      <c r="L614" s="30">
        <v>3578</v>
      </c>
      <c r="M614" s="30">
        <v>3563</v>
      </c>
      <c r="N614" s="30">
        <v>3517</v>
      </c>
      <c r="O614" s="30">
        <v>3466</v>
      </c>
      <c r="P614" s="30">
        <v>3422</v>
      </c>
      <c r="Q614" s="30">
        <v>3431</v>
      </c>
      <c r="R614" s="30">
        <v>3383</v>
      </c>
      <c r="S614" s="30">
        <v>3344</v>
      </c>
      <c r="T614" s="27"/>
      <c r="U614" s="32" t="s">
        <v>1141</v>
      </c>
      <c r="V614" s="30">
        <v>3021.433</v>
      </c>
    </row>
    <row r="615" spans="8:22" x14ac:dyDescent="0.2">
      <c r="H615" s="26" t="s">
        <v>165</v>
      </c>
      <c r="I615" s="30">
        <v>10682</v>
      </c>
      <c r="J615" s="30">
        <v>10847</v>
      </c>
      <c r="K615" s="30">
        <v>10933</v>
      </c>
      <c r="L615" s="30">
        <v>11008</v>
      </c>
      <c r="M615" s="30">
        <v>10474</v>
      </c>
      <c r="N615" s="30">
        <v>10358</v>
      </c>
      <c r="O615" s="30">
        <v>10725</v>
      </c>
      <c r="P615" s="30">
        <v>10289</v>
      </c>
      <c r="Q615" s="30">
        <v>10315</v>
      </c>
      <c r="R615" s="30">
        <v>10248</v>
      </c>
      <c r="S615" s="30">
        <v>10724</v>
      </c>
      <c r="T615" s="27"/>
      <c r="U615" s="32" t="s">
        <v>1142</v>
      </c>
      <c r="V615" s="30">
        <v>8371.7890000000007</v>
      </c>
    </row>
    <row r="616" spans="8:22" x14ac:dyDescent="0.2">
      <c r="H616" s="26" t="s">
        <v>928</v>
      </c>
      <c r="I616" s="30">
        <v>3530</v>
      </c>
      <c r="J616" s="30">
        <v>3582</v>
      </c>
      <c r="K616" s="30">
        <v>3511</v>
      </c>
      <c r="L616" s="30">
        <v>3455</v>
      </c>
      <c r="M616" s="30">
        <v>3237</v>
      </c>
      <c r="N616" s="30">
        <v>3219</v>
      </c>
      <c r="O616" s="30">
        <v>3340</v>
      </c>
      <c r="P616" s="30">
        <v>3151</v>
      </c>
      <c r="Q616" s="30">
        <v>3130</v>
      </c>
      <c r="R616" s="30">
        <v>3110</v>
      </c>
      <c r="S616" s="30">
        <v>3308</v>
      </c>
      <c r="T616" s="27"/>
      <c r="U616" s="32" t="s">
        <v>1143</v>
      </c>
      <c r="V616" s="30">
        <v>2506.6020000000003</v>
      </c>
    </row>
    <row r="617" spans="8:22" x14ac:dyDescent="0.2">
      <c r="H617" s="26" t="s">
        <v>929</v>
      </c>
      <c r="I617" s="30">
        <v>714</v>
      </c>
      <c r="J617" s="30">
        <v>737</v>
      </c>
      <c r="K617" s="30">
        <v>723</v>
      </c>
      <c r="L617" s="30">
        <v>695</v>
      </c>
      <c r="M617" s="30">
        <v>685</v>
      </c>
      <c r="N617" s="30">
        <v>689</v>
      </c>
      <c r="O617" s="30">
        <v>686</v>
      </c>
      <c r="P617" s="30">
        <v>684</v>
      </c>
      <c r="Q617" s="30">
        <v>674</v>
      </c>
      <c r="R617" s="30">
        <v>675</v>
      </c>
      <c r="S617" s="30">
        <v>668</v>
      </c>
      <c r="T617" s="27"/>
      <c r="U617" s="32" t="s">
        <v>1144</v>
      </c>
      <c r="V617" s="30">
        <v>621.30499999999995</v>
      </c>
    </row>
    <row r="618" spans="8:22" x14ac:dyDescent="0.2">
      <c r="H618" s="26" t="s">
        <v>930</v>
      </c>
      <c r="I618" s="30">
        <v>8827</v>
      </c>
      <c r="J618" s="30">
        <v>9085</v>
      </c>
      <c r="K618" s="30">
        <v>9197</v>
      </c>
      <c r="L618" s="30">
        <v>9297</v>
      </c>
      <c r="M618" s="30">
        <v>8842</v>
      </c>
      <c r="N618" s="30">
        <v>8758</v>
      </c>
      <c r="O618" s="30">
        <v>9100</v>
      </c>
      <c r="P618" s="30">
        <v>8571</v>
      </c>
      <c r="Q618" s="30">
        <v>8522</v>
      </c>
      <c r="R618" s="30">
        <v>8483</v>
      </c>
      <c r="S618" s="30">
        <v>9004</v>
      </c>
      <c r="T618" s="27"/>
      <c r="U618" s="32" t="s">
        <v>1145</v>
      </c>
      <c r="V618" s="30">
        <v>7054.6890000000003</v>
      </c>
    </row>
    <row r="619" spans="8:22" x14ac:dyDescent="0.2">
      <c r="H619" s="26" t="s">
        <v>931</v>
      </c>
      <c r="I619" s="30">
        <v>41180</v>
      </c>
      <c r="J619" s="30">
        <v>41259</v>
      </c>
      <c r="K619" s="30">
        <v>41891</v>
      </c>
      <c r="L619" s="30">
        <v>41745</v>
      </c>
      <c r="M619" s="30">
        <v>39516</v>
      </c>
      <c r="N619" s="30">
        <v>39037</v>
      </c>
      <c r="O619" s="30">
        <v>40351</v>
      </c>
      <c r="P619" s="30">
        <v>38538</v>
      </c>
      <c r="Q619" s="30">
        <v>38489</v>
      </c>
      <c r="R619" s="30">
        <v>38276</v>
      </c>
      <c r="S619" s="30">
        <v>39926</v>
      </c>
      <c r="T619" s="27"/>
      <c r="U619" s="32" t="s">
        <v>1146</v>
      </c>
      <c r="V619" s="30">
        <v>33094.974999999999</v>
      </c>
    </row>
    <row r="620" spans="8:22" x14ac:dyDescent="0.2">
      <c r="H620" s="26" t="s">
        <v>932</v>
      </c>
      <c r="I620" s="30">
        <v>8831</v>
      </c>
      <c r="J620" s="30">
        <v>9082</v>
      </c>
      <c r="K620" s="30">
        <v>9251</v>
      </c>
      <c r="L620" s="30">
        <v>9242</v>
      </c>
      <c r="M620" s="30">
        <v>8733</v>
      </c>
      <c r="N620" s="30">
        <v>8641</v>
      </c>
      <c r="O620" s="30">
        <v>9022</v>
      </c>
      <c r="P620" s="30">
        <v>8546</v>
      </c>
      <c r="Q620" s="30">
        <v>8551</v>
      </c>
      <c r="R620" s="30">
        <v>8337</v>
      </c>
      <c r="S620" s="30">
        <f>9151+1215</f>
        <v>10366</v>
      </c>
      <c r="T620" s="27"/>
      <c r="U620" s="32" t="s">
        <v>1147</v>
      </c>
      <c r="V620" s="30">
        <v>7943.6310000000003</v>
      </c>
    </row>
    <row r="621" spans="8:22" x14ac:dyDescent="0.2">
      <c r="H621" s="26" t="s">
        <v>933</v>
      </c>
      <c r="I621" s="30">
        <v>758</v>
      </c>
      <c r="J621" s="30">
        <v>1296</v>
      </c>
      <c r="K621" s="30">
        <v>1385</v>
      </c>
      <c r="L621" s="30">
        <v>1431</v>
      </c>
      <c r="M621" s="30">
        <v>1435</v>
      </c>
      <c r="N621" s="30">
        <v>1428</v>
      </c>
      <c r="O621" s="30">
        <v>1411</v>
      </c>
      <c r="P621" s="30">
        <v>1430</v>
      </c>
      <c r="Q621" s="30">
        <v>1435</v>
      </c>
      <c r="R621" s="30">
        <v>1424</v>
      </c>
      <c r="S621" s="30">
        <v>1442</v>
      </c>
      <c r="T621" s="27"/>
      <c r="U621" s="32" t="s">
        <v>1148</v>
      </c>
      <c r="V621" s="30">
        <v>1328.2530000000002</v>
      </c>
    </row>
    <row r="622" spans="8:22" x14ac:dyDescent="0.2">
      <c r="H622" s="26" t="s">
        <v>934</v>
      </c>
      <c r="I622" s="30">
        <v>11782</v>
      </c>
      <c r="J622" s="30">
        <v>12049</v>
      </c>
      <c r="K622" s="30">
        <v>12377</v>
      </c>
      <c r="L622" s="30">
        <v>12421</v>
      </c>
      <c r="M622" s="30">
        <v>11555</v>
      </c>
      <c r="N622" s="30">
        <v>11422</v>
      </c>
      <c r="O622" s="30">
        <v>12096</v>
      </c>
      <c r="P622" s="30">
        <v>11480</v>
      </c>
      <c r="Q622" s="30">
        <v>11487</v>
      </c>
      <c r="R622" s="30">
        <v>11461</v>
      </c>
      <c r="S622" s="30">
        <v>12248</v>
      </c>
      <c r="T622" s="27"/>
      <c r="U622" s="32" t="s">
        <v>1149</v>
      </c>
      <c r="V622" s="30">
        <v>9990.6470000000008</v>
      </c>
    </row>
    <row r="623" spans="8:22" x14ac:dyDescent="0.2">
      <c r="H623" s="26" t="s">
        <v>935</v>
      </c>
      <c r="I623" s="30">
        <v>3957</v>
      </c>
      <c r="J623" s="30">
        <v>4025</v>
      </c>
      <c r="K623" s="30">
        <v>4216</v>
      </c>
      <c r="L623" s="30">
        <v>4264</v>
      </c>
      <c r="M623" s="30">
        <v>4254</v>
      </c>
      <c r="N623" s="30">
        <v>4205</v>
      </c>
      <c r="O623" s="30">
        <v>4184</v>
      </c>
      <c r="P623" s="30">
        <v>4160</v>
      </c>
      <c r="Q623" s="30">
        <v>4143</v>
      </c>
      <c r="R623" s="30">
        <v>4148</v>
      </c>
      <c r="S623" s="30">
        <v>4181</v>
      </c>
      <c r="T623" s="27"/>
      <c r="U623" s="32" t="s">
        <v>1150</v>
      </c>
      <c r="V623" s="30">
        <v>4071.8330000000001</v>
      </c>
    </row>
    <row r="624" spans="8:22" x14ac:dyDescent="0.2">
      <c r="H624" s="26" t="s">
        <v>936</v>
      </c>
      <c r="I624" s="30">
        <v>14480</v>
      </c>
      <c r="J624" s="30">
        <v>14937</v>
      </c>
      <c r="K624" s="30">
        <v>15340</v>
      </c>
      <c r="L624" s="30">
        <v>15073</v>
      </c>
      <c r="M624" s="30">
        <v>14056</v>
      </c>
      <c r="N624" s="30">
        <v>13910</v>
      </c>
      <c r="O624" s="30">
        <v>14558</v>
      </c>
      <c r="P624" s="30">
        <v>13932</v>
      </c>
      <c r="Q624" s="30">
        <v>13941</v>
      </c>
      <c r="R624" s="30">
        <v>13898</v>
      </c>
      <c r="S624" s="30">
        <v>14710</v>
      </c>
      <c r="T624" s="27"/>
      <c r="U624" s="32" t="s">
        <v>1151</v>
      </c>
      <c r="V624" s="30">
        <v>11475.103999999999</v>
      </c>
    </row>
    <row r="625" spans="8:22" x14ac:dyDescent="0.2">
      <c r="H625" s="26" t="s">
        <v>937</v>
      </c>
      <c r="I625" s="30">
        <v>620</v>
      </c>
      <c r="J625" s="30">
        <v>617</v>
      </c>
      <c r="K625" s="30">
        <v>615</v>
      </c>
      <c r="L625" s="30">
        <v>618</v>
      </c>
      <c r="M625" s="30">
        <v>558</v>
      </c>
      <c r="N625" s="30">
        <v>550</v>
      </c>
      <c r="O625" s="30">
        <v>591</v>
      </c>
      <c r="P625" s="30">
        <v>526</v>
      </c>
      <c r="Q625" s="30">
        <v>527</v>
      </c>
      <c r="R625" s="30">
        <v>533</v>
      </c>
      <c r="S625" s="30">
        <v>572</v>
      </c>
      <c r="T625" s="27"/>
      <c r="U625" s="32" t="s">
        <v>1152</v>
      </c>
      <c r="V625" s="30">
        <v>457.779</v>
      </c>
    </row>
    <row r="626" spans="8:22" x14ac:dyDescent="0.2">
      <c r="H626" s="26" t="s">
        <v>938</v>
      </c>
      <c r="I626" s="30">
        <v>22961</v>
      </c>
      <c r="J626" s="30">
        <v>22924</v>
      </c>
      <c r="K626" s="30">
        <v>23551</v>
      </c>
      <c r="L626" s="30">
        <v>23601</v>
      </c>
      <c r="M626" s="30">
        <v>22082</v>
      </c>
      <c r="N626" s="30">
        <v>21771</v>
      </c>
      <c r="O626" s="30">
        <v>22830</v>
      </c>
      <c r="P626" s="30">
        <v>21516</v>
      </c>
      <c r="Q626" s="30">
        <v>21549</v>
      </c>
      <c r="R626" s="30">
        <v>21508</v>
      </c>
      <c r="S626" s="30">
        <v>22988</v>
      </c>
      <c r="T626" s="27"/>
      <c r="U626" s="32" t="s">
        <v>1153</v>
      </c>
      <c r="V626" s="30">
        <v>18658.197</v>
      </c>
    </row>
    <row r="627" spans="8:22" x14ac:dyDescent="0.2">
      <c r="H627" s="26" t="s">
        <v>939</v>
      </c>
      <c r="I627" s="30">
        <v>13686</v>
      </c>
      <c r="J627" s="30">
        <v>13927</v>
      </c>
      <c r="K627" s="30">
        <v>14230</v>
      </c>
      <c r="L627" s="30">
        <v>14009</v>
      </c>
      <c r="M627" s="30">
        <v>13396</v>
      </c>
      <c r="N627" s="30">
        <v>13357</v>
      </c>
      <c r="O627" s="30">
        <v>13917</v>
      </c>
      <c r="P627" s="30">
        <v>13521</v>
      </c>
      <c r="Q627" s="30">
        <v>13525</v>
      </c>
      <c r="R627" s="30">
        <v>13487</v>
      </c>
      <c r="S627" s="30">
        <v>14032</v>
      </c>
      <c r="T627" s="27"/>
      <c r="U627" s="32" t="s">
        <v>1154</v>
      </c>
      <c r="V627" s="30">
        <v>11619.737000000001</v>
      </c>
    </row>
    <row r="628" spans="8:22" x14ac:dyDescent="0.2">
      <c r="H628" s="26" t="s">
        <v>940</v>
      </c>
      <c r="I628" s="30">
        <v>7144</v>
      </c>
      <c r="J628" s="30">
        <v>7200</v>
      </c>
      <c r="K628" s="30">
        <v>7219</v>
      </c>
      <c r="L628" s="30">
        <v>6677</v>
      </c>
      <c r="M628" s="30">
        <v>6217</v>
      </c>
      <c r="N628" s="30">
        <v>6159</v>
      </c>
      <c r="O628" s="30">
        <v>6254</v>
      </c>
      <c r="P628" s="30">
        <v>5867</v>
      </c>
      <c r="Q628" s="30">
        <v>5856</v>
      </c>
      <c r="R628" s="30">
        <v>5797</v>
      </c>
      <c r="S628" s="30">
        <v>6211</v>
      </c>
      <c r="T628" s="27"/>
      <c r="U628" s="32" t="s">
        <v>1155</v>
      </c>
      <c r="V628" s="30">
        <v>4970.8890000000001</v>
      </c>
    </row>
    <row r="629" spans="8:22" x14ac:dyDescent="0.2">
      <c r="H629" s="26" t="s">
        <v>941</v>
      </c>
      <c r="I629" s="30">
        <v>1068</v>
      </c>
      <c r="J629" s="30">
        <v>1083</v>
      </c>
      <c r="K629" s="30">
        <v>1081</v>
      </c>
      <c r="L629" s="30">
        <v>1076</v>
      </c>
      <c r="M629" s="30">
        <v>1032</v>
      </c>
      <c r="N629" s="30">
        <v>1025</v>
      </c>
      <c r="O629" s="30">
        <v>1064</v>
      </c>
      <c r="P629" s="30">
        <v>1023</v>
      </c>
      <c r="Q629" s="30">
        <v>1026</v>
      </c>
      <c r="R629" s="30">
        <v>1018</v>
      </c>
      <c r="S629" s="30">
        <v>1060</v>
      </c>
      <c r="T629" s="27"/>
      <c r="U629" s="32" t="s">
        <v>1156</v>
      </c>
      <c r="V629" s="30">
        <v>828.53800000000001</v>
      </c>
    </row>
    <row r="630" spans="8:22" x14ac:dyDescent="0.2">
      <c r="H630" s="26" t="s">
        <v>942</v>
      </c>
      <c r="I630" s="30">
        <v>4556</v>
      </c>
      <c r="J630" s="30">
        <v>4554</v>
      </c>
      <c r="K630" s="30">
        <v>4656</v>
      </c>
      <c r="L630" s="30">
        <v>4616</v>
      </c>
      <c r="M630" s="30">
        <v>4415</v>
      </c>
      <c r="N630" s="30">
        <v>4368</v>
      </c>
      <c r="O630" s="30">
        <v>4515</v>
      </c>
      <c r="P630" s="30">
        <v>4343</v>
      </c>
      <c r="Q630" s="30">
        <v>4326</v>
      </c>
      <c r="R630" s="30">
        <v>4284</v>
      </c>
      <c r="S630" s="30">
        <v>4469</v>
      </c>
      <c r="T630" s="27"/>
      <c r="U630" s="32" t="s">
        <v>1157</v>
      </c>
      <c r="V630" s="30">
        <v>3448.2330000000002</v>
      </c>
    </row>
    <row r="631" spans="8:22" x14ac:dyDescent="0.2">
      <c r="H631" s="26" t="s">
        <v>943</v>
      </c>
      <c r="I631" s="30">
        <v>586</v>
      </c>
      <c r="J631" s="30">
        <v>601</v>
      </c>
      <c r="K631" s="30">
        <v>624</v>
      </c>
      <c r="L631" s="30">
        <v>613</v>
      </c>
      <c r="M631" s="30">
        <v>581</v>
      </c>
      <c r="N631" s="30">
        <v>572</v>
      </c>
      <c r="O631" s="30">
        <v>602</v>
      </c>
      <c r="P631" s="30">
        <v>571</v>
      </c>
      <c r="Q631" s="30">
        <v>626</v>
      </c>
      <c r="R631" s="30">
        <v>629</v>
      </c>
      <c r="S631" s="30">
        <v>667</v>
      </c>
      <c r="T631" s="27"/>
      <c r="U631" s="32" t="s">
        <v>1158</v>
      </c>
      <c r="V631" s="30">
        <v>531.976</v>
      </c>
    </row>
    <row r="632" spans="8:22" x14ac:dyDescent="0.2">
      <c r="H632" s="26" t="s">
        <v>155</v>
      </c>
      <c r="I632" s="30">
        <v>160627</v>
      </c>
      <c r="J632" s="30">
        <v>163047</v>
      </c>
      <c r="K632" s="30">
        <v>166479</v>
      </c>
      <c r="L632" s="30">
        <v>165531</v>
      </c>
      <c r="M632" s="30">
        <v>156901</v>
      </c>
      <c r="N632" s="30">
        <v>155312</v>
      </c>
      <c r="O632" s="30">
        <v>161351</v>
      </c>
      <c r="P632" s="30">
        <v>154424</v>
      </c>
      <c r="Q632" s="30">
        <v>154366</v>
      </c>
      <c r="R632" s="30">
        <v>153427</v>
      </c>
      <c r="S632" s="30">
        <f>161019+1215</f>
        <v>162234</v>
      </c>
      <c r="T632" s="27"/>
      <c r="U632" s="31"/>
      <c r="V632" s="25">
        <v>41274</v>
      </c>
    </row>
    <row r="633" spans="8:22" x14ac:dyDescent="0.2">
      <c r="H633" s="26" t="s">
        <v>156</v>
      </c>
      <c r="I633" s="30">
        <v>35285</v>
      </c>
      <c r="J633" s="30">
        <v>35561</v>
      </c>
      <c r="K633" s="30">
        <v>36219</v>
      </c>
      <c r="L633" s="30">
        <v>36313</v>
      </c>
      <c r="M633" s="30">
        <v>34142</v>
      </c>
      <c r="N633" s="30">
        <v>33730</v>
      </c>
      <c r="O633" s="30">
        <v>35236</v>
      </c>
      <c r="P633" s="30">
        <v>33220</v>
      </c>
      <c r="Q633" s="30">
        <v>33178</v>
      </c>
      <c r="R633" s="30">
        <v>33077</v>
      </c>
      <c r="S633" s="30">
        <v>35254</v>
      </c>
      <c r="T633" s="27"/>
      <c r="U633" s="32" t="s">
        <v>1159</v>
      </c>
      <c r="V633" s="30">
        <v>132541.54399999999</v>
      </c>
    </row>
    <row r="634" spans="8:22" x14ac:dyDescent="0.2">
      <c r="H634" s="26" t="s">
        <v>157</v>
      </c>
      <c r="I634" s="30">
        <v>39256</v>
      </c>
      <c r="J634" s="30">
        <v>40232</v>
      </c>
      <c r="K634" s="30">
        <v>41126</v>
      </c>
      <c r="L634" s="30">
        <v>40604</v>
      </c>
      <c r="M634" s="30">
        <v>38338</v>
      </c>
      <c r="N634" s="30">
        <v>38036</v>
      </c>
      <c r="O634" s="30">
        <v>39727</v>
      </c>
      <c r="P634" s="30">
        <v>38100</v>
      </c>
      <c r="Q634" s="30">
        <v>38178</v>
      </c>
      <c r="R634" s="30">
        <v>37886</v>
      </c>
      <c r="S634" s="30">
        <f>40165+1215</f>
        <v>41380</v>
      </c>
      <c r="T634" s="27"/>
      <c r="U634" s="31"/>
      <c r="V634" s="25">
        <v>41274</v>
      </c>
    </row>
    <row r="635" spans="8:22" x14ac:dyDescent="0.2">
      <c r="H635" s="26" t="s">
        <v>158</v>
      </c>
      <c r="I635" s="30">
        <v>11128</v>
      </c>
      <c r="J635" s="30">
        <v>11767</v>
      </c>
      <c r="K635" s="30">
        <v>12495</v>
      </c>
      <c r="L635" s="30">
        <v>12622</v>
      </c>
      <c r="M635" s="30">
        <v>12564</v>
      </c>
      <c r="N635" s="30">
        <v>12520</v>
      </c>
      <c r="O635" s="30">
        <v>12948</v>
      </c>
      <c r="P635" s="30">
        <v>12934</v>
      </c>
      <c r="Q635" s="30">
        <v>12893</v>
      </c>
      <c r="R635" s="30">
        <v>12739</v>
      </c>
      <c r="S635" s="30">
        <v>12791</v>
      </c>
      <c r="T635" s="27"/>
      <c r="U635" s="32" t="s">
        <v>1160</v>
      </c>
      <c r="V635" s="30">
        <v>28219.488000000001</v>
      </c>
    </row>
    <row r="636" spans="8:22" x14ac:dyDescent="0.2">
      <c r="H636" s="26" t="s">
        <v>159</v>
      </c>
      <c r="I636" s="30">
        <v>75215</v>
      </c>
      <c r="J636" s="30">
        <v>75759</v>
      </c>
      <c r="K636" s="30">
        <v>76923</v>
      </c>
      <c r="L636" s="30">
        <v>76310</v>
      </c>
      <c r="M636" s="30">
        <v>72115</v>
      </c>
      <c r="N636" s="30">
        <v>71281</v>
      </c>
      <c r="O636" s="30">
        <v>73784</v>
      </c>
      <c r="P636" s="30">
        <v>70451</v>
      </c>
      <c r="Q636" s="30">
        <v>70396</v>
      </c>
      <c r="R636" s="30">
        <v>69989</v>
      </c>
      <c r="S636" s="30">
        <v>73401</v>
      </c>
      <c r="T636" s="27"/>
      <c r="U636" s="32" t="s">
        <v>1161</v>
      </c>
      <c r="V636" s="30">
        <v>32856.764999999999</v>
      </c>
    </row>
    <row r="637" spans="8:22" x14ac:dyDescent="0.2">
      <c r="H637" s="26" t="s">
        <v>1137</v>
      </c>
      <c r="I637" s="30">
        <v>479.13400000000001</v>
      </c>
      <c r="J637" s="30">
        <v>463.67700000000002</v>
      </c>
      <c r="K637" s="30">
        <v>543.02300000000002</v>
      </c>
      <c r="L637" s="30">
        <v>582.51200000000006</v>
      </c>
      <c r="M637" s="30">
        <v>575.899</v>
      </c>
      <c r="N637" s="30">
        <v>580.20800000000008</v>
      </c>
      <c r="O637" s="30">
        <v>1027.3410000000001</v>
      </c>
      <c r="P637" s="30">
        <v>1028.2570000000001</v>
      </c>
      <c r="Q637" s="30">
        <v>1010.0490000000001</v>
      </c>
      <c r="R637" s="30">
        <v>991.97300000000007</v>
      </c>
      <c r="S637" s="30">
        <v>1026.607</v>
      </c>
      <c r="T637" s="27"/>
      <c r="U637" s="32" t="s">
        <v>1162</v>
      </c>
      <c r="V637" s="30">
        <v>11588.758</v>
      </c>
    </row>
    <row r="638" spans="8:22" x14ac:dyDescent="0.2">
      <c r="H638" s="26" t="s">
        <v>1138</v>
      </c>
      <c r="I638" s="30">
        <v>186.13</v>
      </c>
      <c r="J638" s="30">
        <v>213.72</v>
      </c>
      <c r="K638" s="30">
        <v>255.1</v>
      </c>
      <c r="L638" s="30">
        <v>279.57900000000001</v>
      </c>
      <c r="M638" s="30">
        <v>284.363</v>
      </c>
      <c r="N638" s="30">
        <v>282.87</v>
      </c>
      <c r="O638" s="30">
        <v>283.45100000000002</v>
      </c>
      <c r="P638" s="30">
        <v>290.36500000000001</v>
      </c>
      <c r="Q638" s="30">
        <v>282.53899999999999</v>
      </c>
      <c r="R638" s="30">
        <v>274.63900000000001</v>
      </c>
      <c r="S638" s="30">
        <v>274.90499999999997</v>
      </c>
      <c r="T638" s="27"/>
      <c r="U638" s="32" t="s">
        <v>1163</v>
      </c>
      <c r="V638" s="30">
        <v>59876.533000000003</v>
      </c>
    </row>
    <row r="639" spans="8:22" x14ac:dyDescent="0.2">
      <c r="H639" s="26" t="s">
        <v>1139</v>
      </c>
      <c r="I639" s="30">
        <v>220.95</v>
      </c>
      <c r="J639" s="30">
        <v>237.84400000000002</v>
      </c>
      <c r="K639" s="30">
        <v>260.137</v>
      </c>
      <c r="L639" s="30">
        <v>275.09100000000001</v>
      </c>
      <c r="M639" s="30">
        <v>271.28399999999999</v>
      </c>
      <c r="N639" s="30">
        <v>270.48400000000004</v>
      </c>
      <c r="O639" s="30">
        <v>273.78399999999999</v>
      </c>
      <c r="P639" s="30">
        <v>277.22800000000001</v>
      </c>
      <c r="Q639" s="30">
        <v>275.56100000000004</v>
      </c>
      <c r="R639" s="30">
        <v>252.93200000000002</v>
      </c>
      <c r="S639" s="30">
        <v>260.339</v>
      </c>
      <c r="T639" s="27"/>
      <c r="U639" s="31"/>
      <c r="V639" s="25">
        <v>41274</v>
      </c>
    </row>
    <row r="640" spans="8:22" x14ac:dyDescent="0.2">
      <c r="H640" s="26" t="s">
        <v>1140</v>
      </c>
      <c r="I640" s="30">
        <v>862.76499999999999</v>
      </c>
      <c r="J640" s="30">
        <v>837.31500000000005</v>
      </c>
      <c r="K640" s="30">
        <v>916.97200000000009</v>
      </c>
      <c r="L640" s="30">
        <v>890.57600000000002</v>
      </c>
      <c r="M640" s="30">
        <v>879.62400000000002</v>
      </c>
      <c r="N640" s="30">
        <v>906.01100000000008</v>
      </c>
      <c r="O640" s="30">
        <v>920.31900000000007</v>
      </c>
      <c r="P640" s="30">
        <v>942.91</v>
      </c>
      <c r="Q640" s="30">
        <v>947.322</v>
      </c>
      <c r="R640" s="30">
        <v>922.58300000000008</v>
      </c>
      <c r="S640" s="30">
        <v>936.06500000000005</v>
      </c>
      <c r="T640" s="27"/>
      <c r="U640" s="32" t="s">
        <v>308</v>
      </c>
      <c r="V640" s="30">
        <v>1138</v>
      </c>
    </row>
    <row r="641" spans="8:22" x14ac:dyDescent="0.2">
      <c r="H641" s="26" t="s">
        <v>1141</v>
      </c>
      <c r="I641" s="30">
        <v>3077.08</v>
      </c>
      <c r="J641" s="30">
        <v>3117.5430000000001</v>
      </c>
      <c r="K641" s="30">
        <v>3256.69</v>
      </c>
      <c r="L641" s="30">
        <v>3241.143</v>
      </c>
      <c r="M641" s="30">
        <v>3228.2650000000003</v>
      </c>
      <c r="N641" s="30">
        <v>3183.4390000000003</v>
      </c>
      <c r="O641" s="30">
        <v>3134.9410000000003</v>
      </c>
      <c r="P641" s="30">
        <v>3092.768</v>
      </c>
      <c r="Q641" s="30">
        <v>3100.7920000000004</v>
      </c>
      <c r="R641" s="30">
        <v>3054.4390000000003</v>
      </c>
      <c r="S641" s="30">
        <v>3016.2020000000002</v>
      </c>
      <c r="T641" s="27"/>
      <c r="U641" s="32" t="s">
        <v>309</v>
      </c>
      <c r="V641" s="30">
        <v>299</v>
      </c>
    </row>
    <row r="642" spans="8:22" x14ac:dyDescent="0.2">
      <c r="H642" s="26" t="s">
        <v>1142</v>
      </c>
      <c r="I642" s="30">
        <v>8413.523000000001</v>
      </c>
      <c r="J642" s="30">
        <v>8537.8260000000009</v>
      </c>
      <c r="K642" s="30">
        <v>8625.0580000000009</v>
      </c>
      <c r="L642" s="30">
        <v>8676.491</v>
      </c>
      <c r="M642" s="30">
        <v>8605.7759999999998</v>
      </c>
      <c r="N642" s="30">
        <v>8504.112000000001</v>
      </c>
      <c r="O642" s="30">
        <v>8423.4369999999999</v>
      </c>
      <c r="P642" s="30">
        <v>8453.7039999999997</v>
      </c>
      <c r="Q642" s="30">
        <v>8463.9610000000011</v>
      </c>
      <c r="R642" s="30">
        <v>8415.9439999999995</v>
      </c>
      <c r="S642" s="30">
        <v>8394.43</v>
      </c>
      <c r="T642" s="27"/>
      <c r="U642" s="32" t="s">
        <v>310</v>
      </c>
      <c r="V642" s="30">
        <v>285</v>
      </c>
    </row>
    <row r="643" spans="8:22" x14ac:dyDescent="0.2">
      <c r="H643" s="26" t="s">
        <v>1143</v>
      </c>
      <c r="I643" s="30">
        <v>2732.5460000000003</v>
      </c>
      <c r="J643" s="30">
        <v>2760.5050000000001</v>
      </c>
      <c r="K643" s="30">
        <v>2691.2620000000002</v>
      </c>
      <c r="L643" s="30">
        <v>2657.1780000000003</v>
      </c>
      <c r="M643" s="30">
        <v>2607.7339999999999</v>
      </c>
      <c r="N643" s="30">
        <v>2587.0840000000003</v>
      </c>
      <c r="O643" s="30">
        <v>2555.3240000000001</v>
      </c>
      <c r="P643" s="30">
        <v>2534.9360000000001</v>
      </c>
      <c r="Q643" s="30">
        <v>2522.8720000000003</v>
      </c>
      <c r="R643" s="30">
        <v>2496.924</v>
      </c>
      <c r="S643" s="30">
        <v>2512.7980000000002</v>
      </c>
      <c r="T643" s="27"/>
      <c r="U643" s="32" t="s">
        <v>988</v>
      </c>
      <c r="V643" s="30">
        <v>1503</v>
      </c>
    </row>
    <row r="644" spans="8:22" x14ac:dyDescent="0.2">
      <c r="H644" s="26" t="s">
        <v>1144</v>
      </c>
      <c r="I644" s="30">
        <v>664.36599999999999</v>
      </c>
      <c r="J644" s="30">
        <v>688.70300000000009</v>
      </c>
      <c r="K644" s="30">
        <v>676.55200000000002</v>
      </c>
      <c r="L644" s="30">
        <v>648.399</v>
      </c>
      <c r="M644" s="30">
        <v>638.76900000000001</v>
      </c>
      <c r="N644" s="30">
        <v>638.90300000000002</v>
      </c>
      <c r="O644" s="30">
        <v>636.79600000000005</v>
      </c>
      <c r="P644" s="30">
        <v>634.24</v>
      </c>
      <c r="Q644" s="30">
        <v>625.48099999999999</v>
      </c>
      <c r="R644" s="30">
        <v>627.88200000000006</v>
      </c>
      <c r="S644" s="30">
        <v>621.83699999999999</v>
      </c>
      <c r="T644" s="27"/>
      <c r="U644" s="32" t="s">
        <v>989</v>
      </c>
      <c r="V644" s="30">
        <v>3346</v>
      </c>
    </row>
    <row r="645" spans="8:22" x14ac:dyDescent="0.2">
      <c r="H645" s="26" t="s">
        <v>1145</v>
      </c>
      <c r="I645" s="30">
        <v>7045.9780000000001</v>
      </c>
      <c r="J645" s="30">
        <v>7234.0050000000001</v>
      </c>
      <c r="K645" s="30">
        <v>7315.3110000000006</v>
      </c>
      <c r="L645" s="30">
        <v>7352.7340000000004</v>
      </c>
      <c r="M645" s="30">
        <v>7346.991</v>
      </c>
      <c r="N645" s="30">
        <v>7255.6480000000001</v>
      </c>
      <c r="O645" s="30">
        <v>7188.3890000000001</v>
      </c>
      <c r="P645" s="30">
        <v>7097.94</v>
      </c>
      <c r="Q645" s="30">
        <v>7058.3180000000002</v>
      </c>
      <c r="R645" s="30">
        <v>7014.4230000000007</v>
      </c>
      <c r="S645" s="30">
        <v>7078.5360000000001</v>
      </c>
      <c r="T645" s="27"/>
      <c r="U645" s="32" t="s">
        <v>218</v>
      </c>
      <c r="V645" s="30">
        <v>10209</v>
      </c>
    </row>
    <row r="646" spans="8:22" x14ac:dyDescent="0.2">
      <c r="H646" s="26" t="s">
        <v>1146</v>
      </c>
      <c r="I646" s="30">
        <v>34403.18</v>
      </c>
      <c r="J646" s="30">
        <v>34415.540999999997</v>
      </c>
      <c r="K646" s="30">
        <v>34968.212</v>
      </c>
      <c r="L646" s="30">
        <v>34862.362999999998</v>
      </c>
      <c r="M646" s="30">
        <v>34316.154999999999</v>
      </c>
      <c r="N646" s="30">
        <v>33903.385999999999</v>
      </c>
      <c r="O646" s="30">
        <v>33575.139000000003</v>
      </c>
      <c r="P646" s="30">
        <v>33436.915999999997</v>
      </c>
      <c r="Q646" s="30">
        <v>33382.635000000002</v>
      </c>
      <c r="R646" s="30">
        <v>33193.603000000003</v>
      </c>
      <c r="S646" s="30">
        <v>33149.788999999997</v>
      </c>
      <c r="T646" s="27"/>
      <c r="U646" s="32" t="s">
        <v>364</v>
      </c>
      <c r="V646" s="30">
        <v>3117</v>
      </c>
    </row>
    <row r="647" spans="8:22" x14ac:dyDescent="0.2">
      <c r="H647" s="26" t="s">
        <v>1147</v>
      </c>
      <c r="I647" s="30">
        <v>6842.5250000000005</v>
      </c>
      <c r="J647" s="30">
        <v>7054.0910000000003</v>
      </c>
      <c r="K647" s="30">
        <v>7168.9810000000007</v>
      </c>
      <c r="L647" s="30">
        <v>7159.3180000000002</v>
      </c>
      <c r="M647" s="30">
        <v>7097.4530000000004</v>
      </c>
      <c r="N647" s="30">
        <v>7030.7350000000006</v>
      </c>
      <c r="O647" s="30">
        <v>6972.683</v>
      </c>
      <c r="P647" s="30">
        <v>6971.7860000000001</v>
      </c>
      <c r="Q647" s="30">
        <v>6971.01</v>
      </c>
      <c r="R647" s="30">
        <v>6807.0970000000007</v>
      </c>
      <c r="S647" s="30">
        <v>7068.5280000000002</v>
      </c>
      <c r="T647" s="27"/>
      <c r="U647" s="32" t="s">
        <v>365</v>
      </c>
      <c r="V647" s="30">
        <v>667</v>
      </c>
    </row>
    <row r="648" spans="8:22" x14ac:dyDescent="0.2">
      <c r="H648" s="26" t="s">
        <v>1148</v>
      </c>
      <c r="I648" s="30">
        <v>695.94799999999998</v>
      </c>
      <c r="J648" s="30">
        <v>1199.2380000000001</v>
      </c>
      <c r="K648" s="30">
        <v>1273.4390000000001</v>
      </c>
      <c r="L648" s="30">
        <v>1300.58</v>
      </c>
      <c r="M648" s="30">
        <v>1301.7660000000001</v>
      </c>
      <c r="N648" s="30">
        <v>1295.6980000000001</v>
      </c>
      <c r="O648" s="30">
        <v>1279.4390000000001</v>
      </c>
      <c r="P648" s="30">
        <v>1298.126</v>
      </c>
      <c r="Q648" s="30">
        <v>1299.857</v>
      </c>
      <c r="R648" s="30">
        <v>1291.289</v>
      </c>
      <c r="S648" s="30">
        <v>1313.3790000000001</v>
      </c>
      <c r="T648" s="27"/>
      <c r="U648" s="32" t="s">
        <v>366</v>
      </c>
      <c r="V648" s="30">
        <v>8508</v>
      </c>
    </row>
    <row r="649" spans="8:22" x14ac:dyDescent="0.2">
      <c r="H649" s="26" t="s">
        <v>1149</v>
      </c>
      <c r="I649" s="30">
        <v>9567.6980000000003</v>
      </c>
      <c r="J649" s="30">
        <v>9803.898000000001</v>
      </c>
      <c r="K649" s="30">
        <v>10094.753000000001</v>
      </c>
      <c r="L649" s="30">
        <v>10104.017</v>
      </c>
      <c r="M649" s="30">
        <v>9910.6509999999998</v>
      </c>
      <c r="N649" s="30">
        <v>9803.5619999999999</v>
      </c>
      <c r="O649" s="30">
        <v>9809.7510000000002</v>
      </c>
      <c r="P649" s="30">
        <v>9844.24</v>
      </c>
      <c r="Q649" s="30">
        <v>9846.49</v>
      </c>
      <c r="R649" s="30">
        <v>9816.6949999999997</v>
      </c>
      <c r="S649" s="30">
        <v>9901.0860000000011</v>
      </c>
      <c r="T649" s="27"/>
      <c r="U649" s="32" t="s">
        <v>367</v>
      </c>
      <c r="V649" s="30">
        <v>38115</v>
      </c>
    </row>
    <row r="650" spans="8:22" x14ac:dyDescent="0.2">
      <c r="H650" s="26" t="s">
        <v>1150</v>
      </c>
      <c r="I650" s="30">
        <v>3830.3810000000003</v>
      </c>
      <c r="J650" s="30">
        <v>3893.5360000000001</v>
      </c>
      <c r="K650" s="30">
        <v>4074.58</v>
      </c>
      <c r="L650" s="30">
        <v>4114.2889999999998</v>
      </c>
      <c r="M650" s="30">
        <v>4104.2219999999998</v>
      </c>
      <c r="N650" s="30">
        <v>4059.9550000000004</v>
      </c>
      <c r="O650" s="30">
        <v>4039.3290000000002</v>
      </c>
      <c r="P650" s="30">
        <v>4018.145</v>
      </c>
      <c r="Q650" s="30">
        <v>4005.3520000000003</v>
      </c>
      <c r="R650" s="30">
        <v>4014.203</v>
      </c>
      <c r="S650" s="30">
        <v>4049.26</v>
      </c>
      <c r="T650" s="27"/>
      <c r="U650" s="32" t="s">
        <v>368</v>
      </c>
      <c r="V650" s="30">
        <v>9773</v>
      </c>
    </row>
    <row r="651" spans="8:22" x14ac:dyDescent="0.2">
      <c r="H651" s="26" t="s">
        <v>1151</v>
      </c>
      <c r="I651" s="30">
        <v>11323.145</v>
      </c>
      <c r="J651" s="30">
        <v>11698.255000000001</v>
      </c>
      <c r="K651" s="30">
        <v>12008.557000000001</v>
      </c>
      <c r="L651" s="30">
        <v>11754.317999999999</v>
      </c>
      <c r="M651" s="30">
        <v>11521.633</v>
      </c>
      <c r="N651" s="30">
        <v>11390.201000000001</v>
      </c>
      <c r="O651" s="30">
        <v>11383.183999999999</v>
      </c>
      <c r="P651" s="30">
        <v>11440.562</v>
      </c>
      <c r="Q651" s="30">
        <v>11430.566000000001</v>
      </c>
      <c r="R651" s="30">
        <v>11399.743</v>
      </c>
      <c r="S651" s="30">
        <v>11451.938</v>
      </c>
      <c r="T651" s="27"/>
      <c r="U651" s="32" t="s">
        <v>369</v>
      </c>
      <c r="V651" s="30">
        <v>1458</v>
      </c>
    </row>
    <row r="652" spans="8:22" x14ac:dyDescent="0.2">
      <c r="H652" s="26" t="s">
        <v>1152</v>
      </c>
      <c r="I652" s="30">
        <v>475.44600000000003</v>
      </c>
      <c r="J652" s="30">
        <v>478.93</v>
      </c>
      <c r="K652" s="30">
        <v>480.065</v>
      </c>
      <c r="L652" s="30">
        <v>475.69400000000002</v>
      </c>
      <c r="M652" s="30">
        <v>465.46899999999999</v>
      </c>
      <c r="N652" s="30">
        <v>459.68300000000005</v>
      </c>
      <c r="O652" s="30">
        <v>467.64300000000003</v>
      </c>
      <c r="P652" s="30">
        <v>435.1</v>
      </c>
      <c r="Q652" s="30">
        <v>434.00200000000001</v>
      </c>
      <c r="R652" s="30">
        <v>437.40800000000002</v>
      </c>
      <c r="S652" s="30">
        <v>446.24600000000004</v>
      </c>
      <c r="T652" s="27"/>
      <c r="U652" s="32" t="s">
        <v>370</v>
      </c>
      <c r="V652" s="30">
        <v>11619</v>
      </c>
    </row>
    <row r="653" spans="8:22" x14ac:dyDescent="0.2">
      <c r="H653" s="26" t="s">
        <v>1153</v>
      </c>
      <c r="I653" s="30">
        <v>18397.539000000001</v>
      </c>
      <c r="J653" s="30">
        <v>18387.887000000002</v>
      </c>
      <c r="K653" s="30">
        <v>18846.938000000002</v>
      </c>
      <c r="L653" s="30">
        <v>18854.613000000001</v>
      </c>
      <c r="M653" s="30">
        <v>18585.656000000003</v>
      </c>
      <c r="N653" s="30">
        <v>18326.773000000001</v>
      </c>
      <c r="O653" s="30">
        <v>18122.721000000001</v>
      </c>
      <c r="P653" s="30">
        <v>18106.563000000002</v>
      </c>
      <c r="Q653" s="30">
        <v>18132.446</v>
      </c>
      <c r="R653" s="30">
        <v>18102.631000000001</v>
      </c>
      <c r="S653" s="30">
        <v>18238.39</v>
      </c>
      <c r="T653" s="27"/>
      <c r="U653" s="32" t="s">
        <v>371</v>
      </c>
      <c r="V653" s="30">
        <v>4207</v>
      </c>
    </row>
    <row r="654" spans="8:22" x14ac:dyDescent="0.2">
      <c r="H654" s="26" t="s">
        <v>1154</v>
      </c>
      <c r="I654" s="30">
        <v>11386.602999999999</v>
      </c>
      <c r="J654" s="30">
        <v>11550.641</v>
      </c>
      <c r="K654" s="30">
        <v>11758.895</v>
      </c>
      <c r="L654" s="30">
        <v>11565.808999999999</v>
      </c>
      <c r="M654" s="30">
        <v>11508.264999999999</v>
      </c>
      <c r="N654" s="30">
        <v>11467.819</v>
      </c>
      <c r="O654" s="30">
        <v>11497.195</v>
      </c>
      <c r="P654" s="30">
        <v>11618.644</v>
      </c>
      <c r="Q654" s="30">
        <v>11612.995000000001</v>
      </c>
      <c r="R654" s="30">
        <v>11568.636</v>
      </c>
      <c r="S654" s="30">
        <v>11554.458000000001</v>
      </c>
      <c r="T654" s="27"/>
      <c r="U654" s="32" t="s">
        <v>372</v>
      </c>
      <c r="V654" s="30">
        <v>13950</v>
      </c>
    </row>
    <row r="655" spans="8:22" x14ac:dyDescent="0.2">
      <c r="H655" s="26" t="s">
        <v>1155</v>
      </c>
      <c r="I655" s="30">
        <v>5633.07</v>
      </c>
      <c r="J655" s="30">
        <v>5644.52</v>
      </c>
      <c r="K655" s="30">
        <v>5653.8280000000004</v>
      </c>
      <c r="L655" s="30">
        <v>5277.5070000000005</v>
      </c>
      <c r="M655" s="30">
        <v>5210.0320000000002</v>
      </c>
      <c r="N655" s="30">
        <v>5152.5730000000003</v>
      </c>
      <c r="O655" s="30">
        <v>4951.7080000000005</v>
      </c>
      <c r="P655" s="30">
        <v>4952.2240000000002</v>
      </c>
      <c r="Q655" s="30">
        <v>4942.1080000000002</v>
      </c>
      <c r="R655" s="30">
        <v>4893.6270000000004</v>
      </c>
      <c r="S655" s="30">
        <v>4940.1570000000002</v>
      </c>
      <c r="T655" s="27"/>
      <c r="U655" s="32" t="s">
        <v>373</v>
      </c>
      <c r="V655" s="30">
        <v>549</v>
      </c>
    </row>
    <row r="656" spans="8:22" x14ac:dyDescent="0.2">
      <c r="H656" s="26" t="s">
        <v>1156</v>
      </c>
      <c r="I656" s="30">
        <v>823.447</v>
      </c>
      <c r="J656" s="30">
        <v>835.01300000000003</v>
      </c>
      <c r="K656" s="30">
        <v>840.58600000000001</v>
      </c>
      <c r="L656" s="30">
        <v>837.55700000000002</v>
      </c>
      <c r="M656" s="30">
        <v>836.43600000000004</v>
      </c>
      <c r="N656" s="30">
        <v>829.48700000000008</v>
      </c>
      <c r="O656" s="30">
        <v>835.2940000000001</v>
      </c>
      <c r="P656" s="30">
        <v>828.00900000000001</v>
      </c>
      <c r="Q656" s="30">
        <v>826.51</v>
      </c>
      <c r="R656" s="30">
        <v>821.09100000000001</v>
      </c>
      <c r="S656" s="30">
        <v>822.06200000000001</v>
      </c>
      <c r="T656" s="27"/>
      <c r="U656" s="32" t="s">
        <v>374</v>
      </c>
      <c r="V656" s="30">
        <v>22126</v>
      </c>
    </row>
    <row r="657" spans="8:22" x14ac:dyDescent="0.2">
      <c r="H657" s="26" t="s">
        <v>1157</v>
      </c>
      <c r="I657" s="30">
        <v>3562.5920000000001</v>
      </c>
      <c r="J657" s="30">
        <v>3549.873</v>
      </c>
      <c r="K657" s="30">
        <v>3623.6870000000004</v>
      </c>
      <c r="L657" s="30">
        <v>3566.9349999999999</v>
      </c>
      <c r="M657" s="30">
        <v>3539.069</v>
      </c>
      <c r="N657" s="30">
        <v>3505.998</v>
      </c>
      <c r="O657" s="30">
        <v>3480.8560000000002</v>
      </c>
      <c r="P657" s="30">
        <v>3493.0280000000002</v>
      </c>
      <c r="Q657" s="30">
        <v>3477.884</v>
      </c>
      <c r="R657" s="30">
        <v>3437.7830000000004</v>
      </c>
      <c r="S657" s="30">
        <v>3447.402</v>
      </c>
      <c r="T657" s="27"/>
      <c r="U657" s="32" t="s">
        <v>375</v>
      </c>
      <c r="V657" s="30">
        <v>13508</v>
      </c>
    </row>
    <row r="658" spans="8:22" x14ac:dyDescent="0.2">
      <c r="H658" s="26" t="s">
        <v>1158</v>
      </c>
      <c r="I658" s="30">
        <v>470.786</v>
      </c>
      <c r="J658" s="30">
        <v>478.95600000000002</v>
      </c>
      <c r="K658" s="30">
        <v>493.40600000000001</v>
      </c>
      <c r="L658" s="30">
        <v>487.26300000000003</v>
      </c>
      <c r="M658" s="30">
        <v>490.78900000000004</v>
      </c>
      <c r="N658" s="30">
        <v>479.24200000000002</v>
      </c>
      <c r="O658" s="30">
        <v>480.87800000000004</v>
      </c>
      <c r="P658" s="30">
        <v>478.596</v>
      </c>
      <c r="Q658" s="30">
        <v>523.35800000000006</v>
      </c>
      <c r="R658" s="30">
        <v>527.65899999999999</v>
      </c>
      <c r="S658" s="30">
        <v>523.52100000000007</v>
      </c>
      <c r="T658" s="27"/>
      <c r="U658" s="32" t="s">
        <v>376</v>
      </c>
      <c r="V658" s="30">
        <v>5854</v>
      </c>
    </row>
    <row r="659" spans="8:22" x14ac:dyDescent="0.2">
      <c r="H659" s="26" t="s">
        <v>1159</v>
      </c>
      <c r="I659" s="30">
        <v>131094.83199999999</v>
      </c>
      <c r="J659" s="30">
        <v>133081.51699999999</v>
      </c>
      <c r="K659" s="30">
        <v>135826.03200000001</v>
      </c>
      <c r="L659" s="30">
        <v>134963.96600000001</v>
      </c>
      <c r="M659" s="30">
        <v>133326.30100000001</v>
      </c>
      <c r="N659" s="30">
        <v>131913.87100000001</v>
      </c>
      <c r="O659" s="30">
        <v>131339.60200000001</v>
      </c>
      <c r="P659" s="30">
        <v>131274.28700000001</v>
      </c>
      <c r="Q659" s="30">
        <v>131172.10800000001</v>
      </c>
      <c r="R659" s="30">
        <v>130363.204</v>
      </c>
      <c r="S659" s="30">
        <v>131027.935</v>
      </c>
      <c r="T659" s="27"/>
      <c r="U659" s="32" t="s">
        <v>377</v>
      </c>
      <c r="V659" s="30">
        <v>1016</v>
      </c>
    </row>
    <row r="660" spans="8:22" x14ac:dyDescent="0.2">
      <c r="H660" s="26" t="s">
        <v>1160</v>
      </c>
      <c r="I660" s="30">
        <v>28176.063000000002</v>
      </c>
      <c r="J660" s="30">
        <v>28382.397000000001</v>
      </c>
      <c r="K660" s="30">
        <v>28853.510999999999</v>
      </c>
      <c r="L660" s="30">
        <v>28864.525000000001</v>
      </c>
      <c r="M660" s="30">
        <v>28540.381000000001</v>
      </c>
      <c r="N660" s="30">
        <v>28169.505000000001</v>
      </c>
      <c r="O660" s="30">
        <v>27866.434000000001</v>
      </c>
      <c r="P660" s="30">
        <v>27739.438999999998</v>
      </c>
      <c r="Q660" s="30">
        <v>27713.635999999999</v>
      </c>
      <c r="R660" s="30">
        <v>27613.977999999999</v>
      </c>
      <c r="S660" s="30">
        <v>27829.724000000002</v>
      </c>
      <c r="T660" s="27"/>
      <c r="U660" s="32" t="s">
        <v>378</v>
      </c>
      <c r="V660" s="30">
        <v>4284</v>
      </c>
    </row>
    <row r="661" spans="8:22" x14ac:dyDescent="0.2">
      <c r="H661" s="26" t="s">
        <v>1161</v>
      </c>
      <c r="I661" s="30">
        <v>31321.952000000001</v>
      </c>
      <c r="J661" s="30">
        <v>32095.885999999999</v>
      </c>
      <c r="K661" s="30">
        <v>32750.49</v>
      </c>
      <c r="L661" s="30">
        <v>32279.958999999999</v>
      </c>
      <c r="M661" s="30">
        <v>31920.044999999998</v>
      </c>
      <c r="N661" s="30">
        <v>31657.167000000001</v>
      </c>
      <c r="O661" s="30">
        <v>31636.877</v>
      </c>
      <c r="P661" s="30">
        <v>31772.697</v>
      </c>
      <c r="Q661" s="30">
        <v>31798.440999999999</v>
      </c>
      <c r="R661" s="30">
        <v>31561.633999999998</v>
      </c>
      <c r="S661" s="30">
        <v>31866.753000000001</v>
      </c>
      <c r="T661" s="27"/>
      <c r="U661" s="32" t="s">
        <v>734</v>
      </c>
      <c r="V661" s="30">
        <v>629</v>
      </c>
    </row>
    <row r="662" spans="8:22" x14ac:dyDescent="0.2">
      <c r="H662" s="26" t="s">
        <v>1162</v>
      </c>
      <c r="I662" s="30">
        <v>10016.754000000001</v>
      </c>
      <c r="J662" s="30">
        <v>10651.576000000001</v>
      </c>
      <c r="K662" s="30">
        <v>11256.493</v>
      </c>
      <c r="L662" s="30">
        <v>11332.169</v>
      </c>
      <c r="M662" s="30">
        <v>11284.191999999999</v>
      </c>
      <c r="N662" s="30">
        <v>11217.567999999999</v>
      </c>
      <c r="O662" s="30">
        <v>11595.4</v>
      </c>
      <c r="P662" s="30">
        <v>11582.039000000001</v>
      </c>
      <c r="Q662" s="30">
        <v>11546.953</v>
      </c>
      <c r="R662" s="30">
        <v>11429.94</v>
      </c>
      <c r="S662" s="30">
        <v>11498.594000000001</v>
      </c>
      <c r="T662" s="27"/>
      <c r="U662" s="31"/>
      <c r="V662" s="25">
        <v>41274</v>
      </c>
    </row>
    <row r="663" spans="8:22" x14ac:dyDescent="0.2">
      <c r="H663" s="26" t="s">
        <v>1163</v>
      </c>
      <c r="I663" s="30">
        <v>61580.063000000002</v>
      </c>
      <c r="J663" s="30">
        <v>61951.658000000003</v>
      </c>
      <c r="K663" s="30">
        <v>62965.538</v>
      </c>
      <c r="L663" s="30">
        <v>62487.313000000002</v>
      </c>
      <c r="M663" s="30">
        <v>61581.682999999997</v>
      </c>
      <c r="N663" s="30">
        <v>60869.631000000001</v>
      </c>
      <c r="O663" s="30">
        <v>60240.891000000003</v>
      </c>
      <c r="P663" s="30">
        <v>60180.112000000001</v>
      </c>
      <c r="Q663" s="30">
        <v>60113.078000000001</v>
      </c>
      <c r="R663" s="30">
        <v>59757.652000000002</v>
      </c>
      <c r="S663" s="30">
        <v>59832.864000000001</v>
      </c>
      <c r="T663" s="27"/>
      <c r="U663" s="32" t="s">
        <v>307</v>
      </c>
      <c r="V663" s="30">
        <v>155781</v>
      </c>
    </row>
    <row r="664" spans="8:22" x14ac:dyDescent="0.2">
      <c r="H664" s="26" t="s">
        <v>890</v>
      </c>
      <c r="I664" s="30">
        <v>179</v>
      </c>
      <c r="J664" s="30">
        <v>186</v>
      </c>
      <c r="K664" s="30">
        <v>195</v>
      </c>
      <c r="L664" s="30">
        <v>203</v>
      </c>
      <c r="M664" s="30"/>
      <c r="N664" s="30"/>
      <c r="O664" s="30">
        <v>207</v>
      </c>
      <c r="P664" s="30"/>
      <c r="Q664" s="30"/>
      <c r="R664" s="30"/>
      <c r="S664" s="30">
        <v>210</v>
      </c>
      <c r="T664" s="27"/>
      <c r="U664" s="31"/>
      <c r="V664" s="25">
        <v>41274</v>
      </c>
    </row>
    <row r="665" spans="8:22" x14ac:dyDescent="0.2">
      <c r="H665" s="26" t="s">
        <v>601</v>
      </c>
      <c r="I665" s="30">
        <v>318</v>
      </c>
      <c r="J665" s="30">
        <v>336</v>
      </c>
      <c r="K665" s="30">
        <v>316</v>
      </c>
      <c r="L665" s="30">
        <v>323</v>
      </c>
      <c r="M665" s="30"/>
      <c r="N665" s="30"/>
      <c r="O665" s="30">
        <v>317</v>
      </c>
      <c r="P665" s="30"/>
      <c r="Q665" s="30"/>
      <c r="R665" s="30"/>
      <c r="S665" s="30">
        <v>313</v>
      </c>
      <c r="T665" s="27"/>
      <c r="U665" s="32" t="s">
        <v>735</v>
      </c>
      <c r="V665" s="30">
        <v>33722</v>
      </c>
    </row>
    <row r="666" spans="8:22" x14ac:dyDescent="0.2">
      <c r="H666" s="26" t="s">
        <v>891</v>
      </c>
      <c r="I666" s="30">
        <v>52</v>
      </c>
      <c r="J666" s="30">
        <v>54</v>
      </c>
      <c r="K666" s="30">
        <v>63</v>
      </c>
      <c r="L666" s="30">
        <v>63</v>
      </c>
      <c r="M666" s="30"/>
      <c r="N666" s="30"/>
      <c r="O666" s="30">
        <v>66</v>
      </c>
      <c r="P666" s="30"/>
      <c r="Q666" s="30"/>
      <c r="R666" s="30"/>
      <c r="S666" s="30">
        <v>71</v>
      </c>
      <c r="T666" s="27"/>
      <c r="U666" s="32" t="s">
        <v>736</v>
      </c>
      <c r="V666" s="30">
        <v>39407</v>
      </c>
    </row>
    <row r="667" spans="8:22" x14ac:dyDescent="0.2">
      <c r="H667" s="26" t="s">
        <v>602</v>
      </c>
      <c r="I667" s="30">
        <v>115</v>
      </c>
      <c r="J667" s="30">
        <v>120</v>
      </c>
      <c r="K667" s="30">
        <v>122</v>
      </c>
      <c r="L667" s="30">
        <v>120</v>
      </c>
      <c r="M667" s="30"/>
      <c r="N667" s="30"/>
      <c r="O667" s="30">
        <v>124</v>
      </c>
      <c r="P667" s="30"/>
      <c r="Q667" s="30"/>
      <c r="R667" s="30"/>
      <c r="S667" s="30">
        <v>121</v>
      </c>
      <c r="T667" s="27"/>
      <c r="U667" s="32" t="s">
        <v>737</v>
      </c>
      <c r="V667" s="30">
        <v>12900</v>
      </c>
    </row>
    <row r="668" spans="8:22" x14ac:dyDescent="0.2">
      <c r="H668" s="26" t="s">
        <v>892</v>
      </c>
      <c r="I668" s="30">
        <v>183</v>
      </c>
      <c r="J668" s="30">
        <v>195</v>
      </c>
      <c r="K668" s="30">
        <v>194</v>
      </c>
      <c r="L668" s="30">
        <v>212</v>
      </c>
      <c r="M668" s="30"/>
      <c r="N668" s="30"/>
      <c r="O668" s="30">
        <v>220</v>
      </c>
      <c r="P668" s="30"/>
      <c r="Q668" s="30"/>
      <c r="R668" s="30"/>
      <c r="S668" s="30">
        <v>214</v>
      </c>
      <c r="T668" s="27"/>
      <c r="U668" s="32" t="s">
        <v>738</v>
      </c>
      <c r="V668" s="30">
        <v>69997</v>
      </c>
    </row>
    <row r="669" spans="8:22" x14ac:dyDescent="0.2">
      <c r="H669" s="26" t="s">
        <v>603</v>
      </c>
      <c r="I669" s="30">
        <v>274</v>
      </c>
      <c r="J669" s="30">
        <v>283</v>
      </c>
      <c r="K669" s="30">
        <v>286</v>
      </c>
      <c r="L669" s="30">
        <v>278</v>
      </c>
      <c r="M669" s="30"/>
      <c r="N669" s="30"/>
      <c r="O669" s="30">
        <v>267</v>
      </c>
      <c r="P669" s="30"/>
      <c r="Q669" s="30"/>
      <c r="R669" s="30"/>
      <c r="S669" s="30">
        <v>278</v>
      </c>
      <c r="T669" s="27"/>
      <c r="U669" s="31"/>
      <c r="V669" s="25">
        <v>41274</v>
      </c>
    </row>
    <row r="670" spans="8:22" x14ac:dyDescent="0.2">
      <c r="H670" s="26" t="s">
        <v>893</v>
      </c>
      <c r="I670" s="30">
        <v>678</v>
      </c>
      <c r="J670" s="30">
        <v>714</v>
      </c>
      <c r="K670" s="30">
        <v>711</v>
      </c>
      <c r="L670" s="30">
        <v>744</v>
      </c>
      <c r="M670" s="30"/>
      <c r="N670" s="30"/>
      <c r="O670" s="30">
        <v>771</v>
      </c>
      <c r="P670" s="30"/>
      <c r="Q670" s="30"/>
      <c r="R670" s="30"/>
      <c r="S670" s="30">
        <v>763</v>
      </c>
      <c r="T670" s="27"/>
      <c r="U670" s="32" t="s">
        <v>973</v>
      </c>
      <c r="V670" s="30">
        <v>1015.9820000000001</v>
      </c>
    </row>
    <row r="671" spans="8:22" x14ac:dyDescent="0.2">
      <c r="H671" s="26" t="s">
        <v>604</v>
      </c>
      <c r="I671" s="30">
        <v>1014</v>
      </c>
      <c r="J671" s="30">
        <v>1084</v>
      </c>
      <c r="K671" s="30">
        <v>1076</v>
      </c>
      <c r="L671" s="30">
        <v>1076</v>
      </c>
      <c r="M671" s="30"/>
      <c r="N671" s="30"/>
      <c r="O671" s="30">
        <v>1078</v>
      </c>
      <c r="P671" s="30"/>
      <c r="Q671" s="30"/>
      <c r="R671" s="30"/>
      <c r="S671" s="30">
        <v>1064</v>
      </c>
      <c r="T671" s="27"/>
      <c r="U671" s="32" t="s">
        <v>974</v>
      </c>
      <c r="V671" s="30">
        <v>273.78399999999999</v>
      </c>
    </row>
    <row r="672" spans="8:22" x14ac:dyDescent="0.2">
      <c r="H672" s="26" t="s">
        <v>894</v>
      </c>
      <c r="I672" s="30">
        <v>166</v>
      </c>
      <c r="J672" s="30">
        <v>183</v>
      </c>
      <c r="K672" s="30">
        <v>188</v>
      </c>
      <c r="L672" s="30">
        <v>195</v>
      </c>
      <c r="M672" s="30"/>
      <c r="N672" s="30"/>
      <c r="O672" s="30">
        <v>205</v>
      </c>
      <c r="P672" s="30"/>
      <c r="Q672" s="30"/>
      <c r="R672" s="30"/>
      <c r="S672" s="30">
        <v>213</v>
      </c>
      <c r="T672" s="27"/>
      <c r="U672" s="32" t="s">
        <v>975</v>
      </c>
      <c r="V672" s="30">
        <v>270.7</v>
      </c>
    </row>
    <row r="673" spans="8:22" x14ac:dyDescent="0.2">
      <c r="H673" s="26" t="s">
        <v>605</v>
      </c>
      <c r="I673" s="30">
        <v>400</v>
      </c>
      <c r="J673" s="30">
        <v>413</v>
      </c>
      <c r="K673" s="30">
        <v>422</v>
      </c>
      <c r="L673" s="30">
        <v>421</v>
      </c>
      <c r="M673" s="30"/>
      <c r="N673" s="30"/>
      <c r="O673" s="30">
        <v>409</v>
      </c>
      <c r="P673" s="30"/>
      <c r="Q673" s="30"/>
      <c r="R673" s="30"/>
      <c r="S673" s="30">
        <v>392</v>
      </c>
      <c r="T673" s="27"/>
      <c r="U673" s="32" t="s">
        <v>990</v>
      </c>
      <c r="V673" s="30">
        <v>985.46800000000007</v>
      </c>
    </row>
    <row r="674" spans="8:22" x14ac:dyDescent="0.2">
      <c r="H674" s="26" t="s">
        <v>895</v>
      </c>
      <c r="I674" s="30">
        <v>249</v>
      </c>
      <c r="J674" s="30">
        <v>271</v>
      </c>
      <c r="K674" s="30">
        <v>295</v>
      </c>
      <c r="L674" s="30">
        <v>302</v>
      </c>
      <c r="M674" s="30"/>
      <c r="N674" s="30"/>
      <c r="O674" s="30">
        <v>304</v>
      </c>
      <c r="P674" s="30"/>
      <c r="Q674" s="30"/>
      <c r="R674" s="30"/>
      <c r="S674" s="30">
        <v>324</v>
      </c>
      <c r="T674" s="27"/>
      <c r="U674" s="32" t="s">
        <v>991</v>
      </c>
      <c r="V674" s="30">
        <v>3021.433</v>
      </c>
    </row>
    <row r="675" spans="8:22" x14ac:dyDescent="0.2">
      <c r="H675" s="26" t="s">
        <v>606</v>
      </c>
      <c r="I675" s="30">
        <v>387</v>
      </c>
      <c r="J675" s="30">
        <v>400</v>
      </c>
      <c r="K675" s="30">
        <v>402</v>
      </c>
      <c r="L675" s="30">
        <v>406</v>
      </c>
      <c r="M675" s="30"/>
      <c r="N675" s="30"/>
      <c r="O675" s="30">
        <v>400</v>
      </c>
      <c r="P675" s="30"/>
      <c r="Q675" s="30"/>
      <c r="R675" s="30"/>
      <c r="S675" s="30">
        <v>411</v>
      </c>
      <c r="T675" s="27"/>
      <c r="U675" s="32" t="s">
        <v>976</v>
      </c>
      <c r="V675" s="30">
        <v>8371.7890000000007</v>
      </c>
    </row>
    <row r="676" spans="8:22" x14ac:dyDescent="0.2">
      <c r="H676" s="26" t="s">
        <v>896</v>
      </c>
      <c r="I676" s="30">
        <v>223</v>
      </c>
      <c r="J676" s="30">
        <v>242</v>
      </c>
      <c r="K676" s="30">
        <v>261</v>
      </c>
      <c r="L676" s="30">
        <v>279</v>
      </c>
      <c r="M676" s="30"/>
      <c r="N676" s="30"/>
      <c r="O676" s="30">
        <v>297</v>
      </c>
      <c r="P676" s="30"/>
      <c r="Q676" s="30"/>
      <c r="R676" s="30"/>
      <c r="S676" s="30">
        <v>325</v>
      </c>
      <c r="T676" s="27"/>
      <c r="U676" s="32" t="s">
        <v>977</v>
      </c>
      <c r="V676" s="30">
        <v>2506.6020000000003</v>
      </c>
    </row>
    <row r="677" spans="8:22" x14ac:dyDescent="0.2">
      <c r="H677" s="26" t="s">
        <v>607</v>
      </c>
      <c r="I677" s="30">
        <v>546</v>
      </c>
      <c r="J677" s="30">
        <v>568</v>
      </c>
      <c r="K677" s="30">
        <v>586</v>
      </c>
      <c r="L677" s="30">
        <v>599</v>
      </c>
      <c r="M677" s="30"/>
      <c r="N677" s="30"/>
      <c r="O677" s="30">
        <v>553</v>
      </c>
      <c r="P677" s="30"/>
      <c r="Q677" s="30"/>
      <c r="R677" s="30"/>
      <c r="S677" s="30">
        <v>553</v>
      </c>
      <c r="T677" s="27"/>
      <c r="U677" s="32" t="s">
        <v>978</v>
      </c>
      <c r="V677" s="30">
        <v>621.30499999999995</v>
      </c>
    </row>
    <row r="678" spans="8:22" x14ac:dyDescent="0.2">
      <c r="H678" s="26" t="s">
        <v>897</v>
      </c>
      <c r="I678" s="30">
        <v>12</v>
      </c>
      <c r="J678" s="30">
        <v>14</v>
      </c>
      <c r="K678" s="30">
        <v>15</v>
      </c>
      <c r="L678" s="30">
        <v>15</v>
      </c>
      <c r="M678" s="30"/>
      <c r="N678" s="30"/>
      <c r="O678" s="30">
        <v>14</v>
      </c>
      <c r="P678" s="30"/>
      <c r="Q678" s="30"/>
      <c r="R678" s="30"/>
      <c r="S678" s="30">
        <v>17</v>
      </c>
      <c r="T678" s="27"/>
      <c r="U678" s="32" t="s">
        <v>980</v>
      </c>
      <c r="V678" s="30">
        <v>7054.6890000000003</v>
      </c>
    </row>
    <row r="679" spans="8:22" x14ac:dyDescent="0.2">
      <c r="H679" s="26" t="s">
        <v>608</v>
      </c>
      <c r="I679" s="30">
        <v>43</v>
      </c>
      <c r="J679" s="30">
        <v>40</v>
      </c>
      <c r="K679" s="30">
        <v>35</v>
      </c>
      <c r="L679" s="30">
        <v>41</v>
      </c>
      <c r="M679" s="30"/>
      <c r="N679" s="30"/>
      <c r="O679" s="30">
        <v>33</v>
      </c>
      <c r="P679" s="30"/>
      <c r="Q679" s="30"/>
      <c r="R679" s="30"/>
      <c r="S679" s="30">
        <v>26</v>
      </c>
      <c r="T679" s="27"/>
      <c r="U679" s="32" t="s">
        <v>981</v>
      </c>
      <c r="V679" s="30">
        <v>33094.974999999999</v>
      </c>
    </row>
    <row r="680" spans="8:22" x14ac:dyDescent="0.2">
      <c r="H680" s="26" t="s">
        <v>898</v>
      </c>
      <c r="I680" s="30">
        <v>445</v>
      </c>
      <c r="J680" s="30">
        <v>463</v>
      </c>
      <c r="K680" s="30">
        <v>476</v>
      </c>
      <c r="L680" s="30">
        <v>524</v>
      </c>
      <c r="M680" s="30"/>
      <c r="N680" s="30"/>
      <c r="O680" s="30">
        <v>534</v>
      </c>
      <c r="P680" s="30"/>
      <c r="Q680" s="30"/>
      <c r="R680" s="30"/>
      <c r="S680" s="30">
        <v>529</v>
      </c>
      <c r="T680" s="27"/>
      <c r="U680" s="32" t="s">
        <v>982</v>
      </c>
      <c r="V680" s="30">
        <v>7943.6310000000003</v>
      </c>
    </row>
    <row r="681" spans="8:22" x14ac:dyDescent="0.2">
      <c r="H681" s="26" t="s">
        <v>609</v>
      </c>
      <c r="I681" s="30">
        <v>794</v>
      </c>
      <c r="J681" s="30">
        <v>813</v>
      </c>
      <c r="K681" s="30">
        <v>829</v>
      </c>
      <c r="L681" s="30">
        <v>823</v>
      </c>
      <c r="M681" s="30"/>
      <c r="N681" s="30"/>
      <c r="O681" s="30">
        <v>842</v>
      </c>
      <c r="P681" s="30"/>
      <c r="Q681" s="30"/>
      <c r="R681" s="30"/>
      <c r="S681" s="30">
        <v>844</v>
      </c>
      <c r="T681" s="27"/>
      <c r="U681" s="32" t="s">
        <v>983</v>
      </c>
      <c r="V681" s="30">
        <v>1328.2530000000002</v>
      </c>
    </row>
    <row r="682" spans="8:22" x14ac:dyDescent="0.2">
      <c r="H682" s="26" t="s">
        <v>899</v>
      </c>
      <c r="I682" s="30">
        <v>220</v>
      </c>
      <c r="J682" s="30">
        <v>240</v>
      </c>
      <c r="K682" s="30">
        <v>249</v>
      </c>
      <c r="L682" s="30">
        <v>262</v>
      </c>
      <c r="M682" s="30"/>
      <c r="N682" s="30"/>
      <c r="O682" s="30">
        <v>270</v>
      </c>
      <c r="P682" s="30"/>
      <c r="Q682" s="30"/>
      <c r="R682" s="30"/>
      <c r="S682" s="30">
        <v>265</v>
      </c>
      <c r="T682" s="27"/>
      <c r="U682" s="32" t="s">
        <v>984</v>
      </c>
      <c r="V682" s="30">
        <v>9990.6470000000008</v>
      </c>
    </row>
    <row r="683" spans="8:22" x14ac:dyDescent="0.2">
      <c r="H683" s="26" t="s">
        <v>610</v>
      </c>
      <c r="I683" s="30">
        <v>350</v>
      </c>
      <c r="J683" s="30">
        <v>364</v>
      </c>
      <c r="K683" s="30">
        <v>374</v>
      </c>
      <c r="L683" s="30">
        <v>379</v>
      </c>
      <c r="M683" s="30"/>
      <c r="N683" s="30"/>
      <c r="O683" s="30">
        <v>384</v>
      </c>
      <c r="P683" s="30"/>
      <c r="Q683" s="30"/>
      <c r="R683" s="30"/>
      <c r="S683" s="30">
        <v>367</v>
      </c>
      <c r="T683" s="27"/>
      <c r="U683" s="32" t="s">
        <v>985</v>
      </c>
      <c r="V683" s="30">
        <v>4071.8330000000001</v>
      </c>
    </row>
    <row r="684" spans="8:22" x14ac:dyDescent="0.2">
      <c r="H684" s="26" t="s">
        <v>900</v>
      </c>
      <c r="I684" s="30">
        <v>132</v>
      </c>
      <c r="J684" s="30">
        <v>146</v>
      </c>
      <c r="K684" s="30">
        <v>158</v>
      </c>
      <c r="L684" s="30">
        <v>168</v>
      </c>
      <c r="M684" s="30"/>
      <c r="N684" s="30"/>
      <c r="O684" s="30">
        <v>159</v>
      </c>
      <c r="P684" s="30"/>
      <c r="Q684" s="30"/>
      <c r="R684" s="30"/>
      <c r="S684" s="30">
        <v>153</v>
      </c>
      <c r="T684" s="27"/>
      <c r="U684" s="32" t="s">
        <v>304</v>
      </c>
      <c r="V684" s="30">
        <v>11475.103999999999</v>
      </c>
    </row>
    <row r="685" spans="8:22" x14ac:dyDescent="0.2">
      <c r="H685" s="26" t="s">
        <v>611</v>
      </c>
      <c r="I685" s="30">
        <v>253</v>
      </c>
      <c r="J685" s="30">
        <v>263</v>
      </c>
      <c r="K685" s="30">
        <v>261</v>
      </c>
      <c r="L685" s="30">
        <v>263</v>
      </c>
      <c r="M685" s="30"/>
      <c r="N685" s="30"/>
      <c r="O685" s="30">
        <v>265</v>
      </c>
      <c r="P685" s="30"/>
      <c r="Q685" s="30"/>
      <c r="R685" s="30"/>
      <c r="S685" s="30">
        <v>268</v>
      </c>
      <c r="T685" s="27"/>
      <c r="U685" s="32" t="s">
        <v>553</v>
      </c>
      <c r="V685" s="30">
        <v>457.779</v>
      </c>
    </row>
    <row r="686" spans="8:22" x14ac:dyDescent="0.2">
      <c r="H686" s="26" t="s">
        <v>901</v>
      </c>
      <c r="I686" s="30">
        <v>15</v>
      </c>
      <c r="J686" s="30">
        <v>16</v>
      </c>
      <c r="K686" s="30">
        <v>11</v>
      </c>
      <c r="L686" s="30">
        <v>16</v>
      </c>
      <c r="M686" s="30"/>
      <c r="N686" s="30"/>
      <c r="O686" s="30">
        <v>17</v>
      </c>
      <c r="P686" s="30"/>
      <c r="Q686" s="30"/>
      <c r="R686" s="30"/>
      <c r="S686" s="30">
        <v>18</v>
      </c>
      <c r="T686" s="27"/>
      <c r="U686" s="32" t="s">
        <v>554</v>
      </c>
      <c r="V686" s="30">
        <v>18658.197</v>
      </c>
    </row>
    <row r="687" spans="8:22" x14ac:dyDescent="0.2">
      <c r="H687" s="26" t="s">
        <v>612</v>
      </c>
      <c r="I687" s="30">
        <v>42</v>
      </c>
      <c r="J687" s="30">
        <v>44</v>
      </c>
      <c r="K687" s="30">
        <v>46</v>
      </c>
      <c r="L687" s="30">
        <v>44</v>
      </c>
      <c r="M687" s="30"/>
      <c r="N687" s="30"/>
      <c r="O687" s="30">
        <v>37</v>
      </c>
      <c r="P687" s="30"/>
      <c r="Q687" s="30"/>
      <c r="R687" s="30"/>
      <c r="S687" s="30">
        <v>38</v>
      </c>
      <c r="T687" s="27"/>
      <c r="U687" s="32" t="s">
        <v>555</v>
      </c>
      <c r="V687" s="30">
        <v>11619.737000000001</v>
      </c>
    </row>
    <row r="688" spans="8:22" x14ac:dyDescent="0.2">
      <c r="H688" s="26" t="s">
        <v>902</v>
      </c>
      <c r="I688" s="30">
        <v>65</v>
      </c>
      <c r="J688" s="30">
        <v>67</v>
      </c>
      <c r="K688" s="30">
        <v>71</v>
      </c>
      <c r="L688" s="30">
        <v>73</v>
      </c>
      <c r="M688" s="30"/>
      <c r="N688" s="30"/>
      <c r="O688" s="30">
        <v>85</v>
      </c>
      <c r="P688" s="30"/>
      <c r="Q688" s="30"/>
      <c r="R688" s="30"/>
      <c r="S688" s="30">
        <v>67</v>
      </c>
      <c r="T688" s="27"/>
      <c r="U688" s="32" t="s">
        <v>556</v>
      </c>
      <c r="V688" s="30">
        <v>4970.8890000000001</v>
      </c>
    </row>
    <row r="689" spans="8:22" x14ac:dyDescent="0.2">
      <c r="H689" s="26" t="s">
        <v>613</v>
      </c>
      <c r="I689" s="30">
        <v>154</v>
      </c>
      <c r="J689" s="30">
        <v>159</v>
      </c>
      <c r="K689" s="30">
        <v>157</v>
      </c>
      <c r="L689" s="30">
        <v>160</v>
      </c>
      <c r="M689" s="30"/>
      <c r="N689" s="30"/>
      <c r="O689" s="30">
        <v>156</v>
      </c>
      <c r="P689" s="30"/>
      <c r="Q689" s="30"/>
      <c r="R689" s="30"/>
      <c r="S689" s="30">
        <v>152</v>
      </c>
      <c r="T689" s="27"/>
      <c r="U689" s="32" t="s">
        <v>558</v>
      </c>
      <c r="V689" s="30">
        <v>828.53800000000001</v>
      </c>
    </row>
    <row r="690" spans="8:22" x14ac:dyDescent="0.2">
      <c r="H690" s="26" t="s">
        <v>903</v>
      </c>
      <c r="I690" s="30">
        <v>16</v>
      </c>
      <c r="J690" s="30">
        <v>23</v>
      </c>
      <c r="K690" s="30">
        <v>17</v>
      </c>
      <c r="L690" s="30">
        <v>17</v>
      </c>
      <c r="M690" s="30"/>
      <c r="N690" s="30"/>
      <c r="O690" s="30">
        <v>10</v>
      </c>
      <c r="P690" s="30"/>
      <c r="Q690" s="30"/>
      <c r="R690" s="30"/>
      <c r="S690" s="30">
        <v>14</v>
      </c>
      <c r="T690" s="27"/>
      <c r="U690" s="32" t="s">
        <v>867</v>
      </c>
      <c r="V690" s="30">
        <v>3448.2330000000002</v>
      </c>
    </row>
    <row r="691" spans="8:22" x14ac:dyDescent="0.2">
      <c r="H691" s="26" t="s">
        <v>904</v>
      </c>
      <c r="I691" s="30">
        <v>32</v>
      </c>
      <c r="J691" s="30">
        <v>33</v>
      </c>
      <c r="K691" s="30">
        <v>36</v>
      </c>
      <c r="L691" s="30">
        <v>31</v>
      </c>
      <c r="M691" s="30"/>
      <c r="N691" s="30"/>
      <c r="O691" s="30">
        <v>31</v>
      </c>
      <c r="P691" s="30"/>
      <c r="Q691" s="30"/>
      <c r="R691" s="30"/>
      <c r="S691" s="30">
        <v>33</v>
      </c>
      <c r="T691" s="27"/>
      <c r="U691" s="32" t="s">
        <v>868</v>
      </c>
      <c r="V691" s="30">
        <v>531.976</v>
      </c>
    </row>
    <row r="692" spans="8:22" x14ac:dyDescent="0.2">
      <c r="H692" s="26" t="s">
        <v>885</v>
      </c>
      <c r="I692" s="30">
        <v>2546</v>
      </c>
      <c r="J692" s="30">
        <v>2703</v>
      </c>
      <c r="K692" s="30">
        <v>2790</v>
      </c>
      <c r="L692" s="30">
        <v>2968</v>
      </c>
      <c r="M692" s="30"/>
      <c r="N692" s="30"/>
      <c r="O692" s="30">
        <v>3048</v>
      </c>
      <c r="P692" s="30"/>
      <c r="Q692" s="30"/>
      <c r="R692" s="30"/>
      <c r="S692" s="30">
        <v>3060</v>
      </c>
      <c r="T692" s="27"/>
      <c r="U692" s="31"/>
      <c r="V692" s="25">
        <v>41274</v>
      </c>
    </row>
    <row r="693" spans="8:22" x14ac:dyDescent="0.2">
      <c r="H693" s="26" t="s">
        <v>597</v>
      </c>
      <c r="I693" s="30">
        <v>4719</v>
      </c>
      <c r="J693" s="30">
        <v>4916</v>
      </c>
      <c r="K693" s="30">
        <v>4942</v>
      </c>
      <c r="L693" s="30">
        <v>4960</v>
      </c>
      <c r="M693" s="30"/>
      <c r="N693" s="30"/>
      <c r="O693" s="30">
        <v>4892</v>
      </c>
      <c r="P693" s="30"/>
      <c r="Q693" s="30"/>
      <c r="R693" s="30"/>
      <c r="S693" s="30">
        <v>4854</v>
      </c>
      <c r="T693" s="27"/>
      <c r="U693" s="32" t="s">
        <v>306</v>
      </c>
      <c r="V693" s="30">
        <v>132541.54399999999</v>
      </c>
    </row>
    <row r="694" spans="8:22" x14ac:dyDescent="0.2">
      <c r="H694" s="26" t="s">
        <v>887</v>
      </c>
      <c r="I694" s="30">
        <v>674</v>
      </c>
      <c r="J694" s="30">
        <v>708</v>
      </c>
      <c r="K694" s="30">
        <v>721</v>
      </c>
      <c r="L694" s="30">
        <v>792</v>
      </c>
      <c r="M694" s="30"/>
      <c r="N694" s="30"/>
      <c r="O694" s="30">
        <v>810</v>
      </c>
      <c r="P694" s="30"/>
      <c r="Q694" s="30"/>
      <c r="R694" s="30"/>
      <c r="S694" s="30">
        <v>800</v>
      </c>
      <c r="T694" s="27"/>
      <c r="U694" s="31"/>
      <c r="V694" s="25">
        <v>41274</v>
      </c>
    </row>
    <row r="695" spans="8:22" x14ac:dyDescent="0.2">
      <c r="H695" s="26" t="s">
        <v>598</v>
      </c>
      <c r="I695" s="30">
        <v>1183</v>
      </c>
      <c r="J695" s="30">
        <v>1216</v>
      </c>
      <c r="K695" s="30">
        <v>1237</v>
      </c>
      <c r="L695" s="30">
        <v>1221</v>
      </c>
      <c r="M695" s="30"/>
      <c r="N695" s="30"/>
      <c r="O695" s="30">
        <v>1233</v>
      </c>
      <c r="P695" s="30"/>
      <c r="Q695" s="30"/>
      <c r="R695" s="30"/>
      <c r="S695" s="30">
        <v>1242</v>
      </c>
      <c r="T695" s="27"/>
      <c r="U695" s="32" t="s">
        <v>979</v>
      </c>
      <c r="V695" s="30">
        <v>28219.488000000001</v>
      </c>
    </row>
    <row r="696" spans="8:22" x14ac:dyDescent="0.2">
      <c r="H696" s="26" t="s">
        <v>888</v>
      </c>
      <c r="I696" s="30">
        <v>648</v>
      </c>
      <c r="J696" s="30">
        <v>714</v>
      </c>
      <c r="K696" s="30">
        <v>737</v>
      </c>
      <c r="L696" s="30">
        <v>781</v>
      </c>
      <c r="M696" s="30"/>
      <c r="N696" s="30"/>
      <c r="O696" s="30">
        <v>809</v>
      </c>
      <c r="P696" s="30"/>
      <c r="Q696" s="30"/>
      <c r="R696" s="30"/>
      <c r="S696" s="30">
        <v>845</v>
      </c>
      <c r="T696" s="27"/>
      <c r="U696" s="32" t="s">
        <v>303</v>
      </c>
      <c r="V696" s="30">
        <v>32856.764999999999</v>
      </c>
    </row>
    <row r="697" spans="8:22" x14ac:dyDescent="0.2">
      <c r="H697" s="26" t="s">
        <v>599</v>
      </c>
      <c r="I697" s="30">
        <v>1413</v>
      </c>
      <c r="J697" s="30">
        <v>1462</v>
      </c>
      <c r="K697" s="30">
        <v>1499</v>
      </c>
      <c r="L697" s="30">
        <v>1515</v>
      </c>
      <c r="M697" s="30"/>
      <c r="N697" s="30"/>
      <c r="O697" s="30">
        <v>1447</v>
      </c>
      <c r="P697" s="30"/>
      <c r="Q697" s="30"/>
      <c r="R697" s="30"/>
      <c r="S697" s="30">
        <v>1409</v>
      </c>
      <c r="T697" s="27"/>
      <c r="U697" s="32" t="s">
        <v>305</v>
      </c>
      <c r="V697" s="30">
        <v>11588.758</v>
      </c>
    </row>
    <row r="698" spans="8:22" x14ac:dyDescent="0.2">
      <c r="H698" s="26" t="s">
        <v>889</v>
      </c>
      <c r="I698" s="30">
        <v>1251</v>
      </c>
      <c r="J698" s="30">
        <v>1320</v>
      </c>
      <c r="K698" s="30">
        <v>1363</v>
      </c>
      <c r="L698" s="30">
        <v>1426</v>
      </c>
      <c r="M698" s="30"/>
      <c r="N698" s="30"/>
      <c r="O698" s="30">
        <v>1463</v>
      </c>
      <c r="P698" s="30"/>
      <c r="Q698" s="30"/>
      <c r="R698" s="30"/>
      <c r="S698" s="30">
        <v>1447</v>
      </c>
      <c r="T698" s="27"/>
      <c r="U698" s="32" t="s">
        <v>557</v>
      </c>
      <c r="V698" s="30">
        <v>59876.533000000003</v>
      </c>
    </row>
    <row r="699" spans="8:22" x14ac:dyDescent="0.2">
      <c r="H699" s="26" t="s">
        <v>600</v>
      </c>
      <c r="I699" s="30">
        <v>2124</v>
      </c>
      <c r="J699" s="30">
        <v>2240</v>
      </c>
      <c r="K699" s="30">
        <v>2209</v>
      </c>
      <c r="L699" s="30">
        <v>2225</v>
      </c>
      <c r="M699" s="30"/>
      <c r="N699" s="30"/>
      <c r="O699" s="30">
        <v>2213</v>
      </c>
      <c r="P699" s="30"/>
      <c r="Q699" s="30"/>
      <c r="R699" s="30"/>
      <c r="S699" s="30">
        <v>2204</v>
      </c>
      <c r="T699" s="27"/>
      <c r="U699" s="24"/>
      <c r="V699" s="24"/>
    </row>
    <row r="700" spans="8:22" x14ac:dyDescent="0.2">
      <c r="H700" s="26" t="s">
        <v>308</v>
      </c>
      <c r="I700" s="30">
        <v>631</v>
      </c>
      <c r="J700" s="30">
        <v>526</v>
      </c>
      <c r="K700" s="30">
        <v>617</v>
      </c>
      <c r="L700" s="30">
        <v>672</v>
      </c>
      <c r="M700" s="30">
        <v>666</v>
      </c>
      <c r="N700" s="30">
        <v>669</v>
      </c>
      <c r="O700" s="30">
        <v>1152</v>
      </c>
      <c r="P700" s="30">
        <v>1151</v>
      </c>
      <c r="Q700" s="30">
        <v>1128</v>
      </c>
      <c r="R700" s="30">
        <v>1107</v>
      </c>
      <c r="S700" s="30">
        <v>1146</v>
      </c>
      <c r="T700" s="27"/>
      <c r="U700" s="24"/>
      <c r="V700" s="24"/>
    </row>
    <row r="701" spans="8:22" x14ac:dyDescent="0.2">
      <c r="H701" s="26" t="s">
        <v>309</v>
      </c>
      <c r="I701" s="30">
        <v>198</v>
      </c>
      <c r="J701" s="30">
        <v>226</v>
      </c>
      <c r="K701" s="30">
        <v>268</v>
      </c>
      <c r="L701" s="30">
        <v>300</v>
      </c>
      <c r="M701" s="30">
        <v>305</v>
      </c>
      <c r="N701" s="30">
        <v>302</v>
      </c>
      <c r="O701" s="30">
        <v>305</v>
      </c>
      <c r="P701" s="30">
        <v>313</v>
      </c>
      <c r="Q701" s="30">
        <v>305</v>
      </c>
      <c r="R701" s="30">
        <v>299</v>
      </c>
      <c r="S701" s="30">
        <v>300</v>
      </c>
      <c r="T701" s="27"/>
      <c r="U701" s="24"/>
      <c r="V701" s="24"/>
    </row>
    <row r="702" spans="8:22" x14ac:dyDescent="0.2">
      <c r="H702" s="26" t="s">
        <v>310</v>
      </c>
      <c r="I702" s="30">
        <v>231</v>
      </c>
      <c r="J702" s="30">
        <v>249</v>
      </c>
      <c r="K702" s="30">
        <v>275</v>
      </c>
      <c r="L702" s="30">
        <v>294</v>
      </c>
      <c r="M702" s="30">
        <v>291</v>
      </c>
      <c r="N702" s="30">
        <v>291</v>
      </c>
      <c r="O702" s="30">
        <v>294</v>
      </c>
      <c r="P702" s="30">
        <v>297</v>
      </c>
      <c r="Q702" s="30">
        <v>294</v>
      </c>
      <c r="R702" s="30">
        <v>271</v>
      </c>
      <c r="S702" s="30">
        <v>277</v>
      </c>
      <c r="T702" s="27"/>
      <c r="U702" s="24"/>
      <c r="V702" s="24"/>
    </row>
    <row r="703" spans="8:22" x14ac:dyDescent="0.2">
      <c r="H703" s="26" t="s">
        <v>988</v>
      </c>
      <c r="I703" s="30">
        <v>1260</v>
      </c>
      <c r="J703" s="30">
        <v>1269</v>
      </c>
      <c r="K703" s="30">
        <v>1418</v>
      </c>
      <c r="L703" s="30">
        <v>1391</v>
      </c>
      <c r="M703" s="30">
        <v>1367</v>
      </c>
      <c r="N703" s="30">
        <v>1421</v>
      </c>
      <c r="O703" s="30">
        <v>1452</v>
      </c>
      <c r="P703" s="30">
        <v>1481</v>
      </c>
      <c r="Q703" s="30">
        <v>1487</v>
      </c>
      <c r="R703" s="30">
        <v>1434</v>
      </c>
      <c r="S703" s="30">
        <v>1435</v>
      </c>
      <c r="T703" s="27"/>
      <c r="U703" s="24"/>
      <c r="V703" s="24"/>
    </row>
    <row r="704" spans="8:22" x14ac:dyDescent="0.2">
      <c r="H704" s="26" t="s">
        <v>989</v>
      </c>
      <c r="I704" s="30">
        <v>3382</v>
      </c>
      <c r="J704" s="30">
        <v>3440</v>
      </c>
      <c r="K704" s="30">
        <v>3595</v>
      </c>
      <c r="L704" s="30">
        <v>3578</v>
      </c>
      <c r="M704" s="30">
        <v>3563</v>
      </c>
      <c r="N704" s="30">
        <v>3517</v>
      </c>
      <c r="O704" s="30">
        <v>3466</v>
      </c>
      <c r="P704" s="30">
        <v>3422</v>
      </c>
      <c r="Q704" s="30">
        <v>3431</v>
      </c>
      <c r="R704" s="30">
        <v>3383</v>
      </c>
      <c r="S704" s="30">
        <v>3344</v>
      </c>
      <c r="T704" s="27"/>
      <c r="U704" s="24"/>
      <c r="V704" s="24"/>
    </row>
    <row r="705" spans="8:22" x14ac:dyDescent="0.2">
      <c r="H705" s="26" t="s">
        <v>218</v>
      </c>
      <c r="I705" s="30">
        <v>10232</v>
      </c>
      <c r="J705" s="30">
        <v>10383</v>
      </c>
      <c r="K705" s="30">
        <v>10479</v>
      </c>
      <c r="L705" s="30">
        <v>10553</v>
      </c>
      <c r="M705" s="30">
        <v>10474</v>
      </c>
      <c r="N705" s="30">
        <v>10358</v>
      </c>
      <c r="O705" s="30">
        <v>10258</v>
      </c>
      <c r="P705" s="30">
        <v>10289</v>
      </c>
      <c r="Q705" s="30">
        <v>10315</v>
      </c>
      <c r="R705" s="30">
        <v>10248</v>
      </c>
      <c r="S705" s="30">
        <v>10231</v>
      </c>
      <c r="T705" s="27"/>
      <c r="U705" s="24"/>
      <c r="V705" s="24"/>
    </row>
    <row r="706" spans="8:22" x14ac:dyDescent="0.2">
      <c r="H706" s="26" t="s">
        <v>364</v>
      </c>
      <c r="I706" s="30">
        <v>3380</v>
      </c>
      <c r="J706" s="30">
        <v>3431</v>
      </c>
      <c r="K706" s="30">
        <v>3349</v>
      </c>
      <c r="L706" s="30">
        <v>3302</v>
      </c>
      <c r="M706" s="30">
        <v>3237</v>
      </c>
      <c r="N706" s="30">
        <v>3219</v>
      </c>
      <c r="O706" s="30">
        <v>3176</v>
      </c>
      <c r="P706" s="30">
        <v>3151</v>
      </c>
      <c r="Q706" s="30">
        <v>3130</v>
      </c>
      <c r="R706" s="30">
        <v>3110</v>
      </c>
      <c r="S706" s="30">
        <v>3125</v>
      </c>
      <c r="T706" s="27"/>
      <c r="U706" s="24"/>
      <c r="V706" s="24"/>
    </row>
    <row r="707" spans="8:22" x14ac:dyDescent="0.2">
      <c r="H707" s="26" t="s">
        <v>365</v>
      </c>
      <c r="I707" s="30">
        <v>714</v>
      </c>
      <c r="J707" s="30">
        <v>737</v>
      </c>
      <c r="K707" s="30">
        <v>723</v>
      </c>
      <c r="L707" s="30">
        <v>695</v>
      </c>
      <c r="M707" s="30">
        <v>685</v>
      </c>
      <c r="N707" s="30">
        <v>689</v>
      </c>
      <c r="O707" s="30">
        <v>686</v>
      </c>
      <c r="P707" s="30">
        <v>684</v>
      </c>
      <c r="Q707" s="30">
        <v>674</v>
      </c>
      <c r="R707" s="30">
        <v>675</v>
      </c>
      <c r="S707" s="30">
        <v>668</v>
      </c>
      <c r="T707" s="27"/>
      <c r="U707" s="24"/>
      <c r="V707" s="24"/>
    </row>
    <row r="708" spans="8:22" x14ac:dyDescent="0.2">
      <c r="H708" s="26" t="s">
        <v>366</v>
      </c>
      <c r="I708" s="30">
        <v>8426</v>
      </c>
      <c r="J708" s="30">
        <v>8652</v>
      </c>
      <c r="K708" s="30">
        <v>8762</v>
      </c>
      <c r="L708" s="30">
        <v>8854</v>
      </c>
      <c r="M708" s="30">
        <v>8842</v>
      </c>
      <c r="N708" s="30">
        <v>8758</v>
      </c>
      <c r="O708" s="30">
        <v>8681</v>
      </c>
      <c r="P708" s="30">
        <v>8571</v>
      </c>
      <c r="Q708" s="30">
        <v>8522</v>
      </c>
      <c r="R708" s="30">
        <v>8483</v>
      </c>
      <c r="S708" s="30">
        <v>8542</v>
      </c>
      <c r="T708" s="27"/>
      <c r="U708" s="24"/>
      <c r="V708" s="24"/>
    </row>
    <row r="709" spans="8:22" x14ac:dyDescent="0.2">
      <c r="H709" s="26" t="s">
        <v>367</v>
      </c>
      <c r="I709" s="30">
        <v>39631</v>
      </c>
      <c r="J709" s="30">
        <v>39617</v>
      </c>
      <c r="K709" s="30">
        <v>40251</v>
      </c>
      <c r="L709" s="30">
        <v>40107</v>
      </c>
      <c r="M709" s="30">
        <v>39516</v>
      </c>
      <c r="N709" s="30">
        <v>39037</v>
      </c>
      <c r="O709" s="30">
        <v>38680</v>
      </c>
      <c r="P709" s="30">
        <v>38538</v>
      </c>
      <c r="Q709" s="30">
        <v>38489</v>
      </c>
      <c r="R709" s="30">
        <v>38276</v>
      </c>
      <c r="S709" s="30">
        <v>38216</v>
      </c>
      <c r="T709" s="27"/>
      <c r="U709" s="24"/>
      <c r="V709" s="24"/>
    </row>
    <row r="710" spans="8:22" x14ac:dyDescent="0.2">
      <c r="H710" s="26" t="s">
        <v>368</v>
      </c>
      <c r="I710" s="30">
        <v>8370</v>
      </c>
      <c r="J710" s="30">
        <v>8608</v>
      </c>
      <c r="K710" s="30">
        <v>8753</v>
      </c>
      <c r="L710" s="30">
        <v>8777</v>
      </c>
      <c r="M710" s="30">
        <v>8733</v>
      </c>
      <c r="N710" s="30">
        <v>8641</v>
      </c>
      <c r="O710" s="30">
        <v>8560</v>
      </c>
      <c r="P710" s="30">
        <v>8546</v>
      </c>
      <c r="Q710" s="30">
        <v>8551</v>
      </c>
      <c r="R710" s="30">
        <f>8337+1491</f>
        <v>9828</v>
      </c>
      <c r="S710" s="30">
        <f>8628+1215</f>
        <v>9843</v>
      </c>
      <c r="T710" s="27"/>
      <c r="U710" s="24"/>
      <c r="V710" s="24"/>
    </row>
    <row r="711" spans="8:22" x14ac:dyDescent="0.2">
      <c r="H711" s="26" t="s">
        <v>369</v>
      </c>
      <c r="I711" s="30">
        <v>758</v>
      </c>
      <c r="J711" s="30">
        <v>1296</v>
      </c>
      <c r="K711" s="30">
        <v>1385</v>
      </c>
      <c r="L711" s="30">
        <v>1431</v>
      </c>
      <c r="M711" s="30">
        <v>1435</v>
      </c>
      <c r="N711" s="30">
        <v>1428</v>
      </c>
      <c r="O711" s="30">
        <v>1411</v>
      </c>
      <c r="P711" s="30">
        <v>1430</v>
      </c>
      <c r="Q711" s="30">
        <v>1435</v>
      </c>
      <c r="R711" s="30">
        <v>1424</v>
      </c>
      <c r="S711" s="30">
        <v>1442</v>
      </c>
      <c r="T711" s="27"/>
      <c r="U711" s="24"/>
      <c r="V711" s="24"/>
    </row>
    <row r="712" spans="8:22" x14ac:dyDescent="0.2">
      <c r="H712" s="26" t="s">
        <v>370</v>
      </c>
      <c r="I712" s="30">
        <v>11185</v>
      </c>
      <c r="J712" s="30">
        <v>11439</v>
      </c>
      <c r="K712" s="30">
        <v>11735</v>
      </c>
      <c r="L712" s="30">
        <v>11766</v>
      </c>
      <c r="M712" s="30">
        <v>11555</v>
      </c>
      <c r="N712" s="30">
        <v>11422</v>
      </c>
      <c r="O712" s="30">
        <v>11442</v>
      </c>
      <c r="P712" s="30">
        <v>11480</v>
      </c>
      <c r="Q712" s="30">
        <v>11487</v>
      </c>
      <c r="R712" s="30">
        <v>11461</v>
      </c>
      <c r="S712" s="30">
        <v>11541</v>
      </c>
      <c r="T712" s="27"/>
      <c r="U712" s="24"/>
      <c r="V712" s="24"/>
    </row>
    <row r="713" spans="8:22" x14ac:dyDescent="0.2">
      <c r="H713" s="26" t="s">
        <v>371</v>
      </c>
      <c r="I713" s="30">
        <v>3957</v>
      </c>
      <c r="J713" s="30">
        <v>4025</v>
      </c>
      <c r="K713" s="30">
        <v>4216</v>
      </c>
      <c r="L713" s="30">
        <v>4264</v>
      </c>
      <c r="M713" s="30">
        <v>4254</v>
      </c>
      <c r="N713" s="30">
        <v>4205</v>
      </c>
      <c r="O713" s="30">
        <v>4184</v>
      </c>
      <c r="P713" s="30">
        <v>4160</v>
      </c>
      <c r="Q713" s="30">
        <v>4143</v>
      </c>
      <c r="R713" s="30">
        <v>4148</v>
      </c>
      <c r="S713" s="30">
        <v>4181</v>
      </c>
      <c r="T713" s="27"/>
      <c r="U713" s="24"/>
      <c r="V713" s="24"/>
    </row>
    <row r="714" spans="8:22" x14ac:dyDescent="0.2">
      <c r="H714" s="26" t="s">
        <v>372</v>
      </c>
      <c r="I714" s="30">
        <v>13795</v>
      </c>
      <c r="J714" s="30">
        <v>14268</v>
      </c>
      <c r="K714" s="30">
        <v>14640</v>
      </c>
      <c r="L714" s="30">
        <v>14352</v>
      </c>
      <c r="M714" s="30">
        <v>14056</v>
      </c>
      <c r="N714" s="30">
        <v>13910</v>
      </c>
      <c r="O714" s="30">
        <v>13881</v>
      </c>
      <c r="P714" s="30">
        <v>13932</v>
      </c>
      <c r="Q714" s="30">
        <v>13941</v>
      </c>
      <c r="R714" s="30">
        <v>13898</v>
      </c>
      <c r="S714" s="30">
        <v>13944</v>
      </c>
      <c r="T714" s="27"/>
      <c r="U714" s="24"/>
      <c r="V714" s="24"/>
    </row>
    <row r="715" spans="8:22" x14ac:dyDescent="0.2">
      <c r="H715" s="26" t="s">
        <v>373</v>
      </c>
      <c r="I715" s="30">
        <v>579</v>
      </c>
      <c r="J715" s="30">
        <v>575</v>
      </c>
      <c r="K715" s="30">
        <v>577</v>
      </c>
      <c r="L715" s="30">
        <v>575</v>
      </c>
      <c r="M715" s="30">
        <v>558</v>
      </c>
      <c r="N715" s="30">
        <v>550</v>
      </c>
      <c r="O715" s="30">
        <v>564</v>
      </c>
      <c r="P715" s="30">
        <v>526</v>
      </c>
      <c r="Q715" s="30">
        <v>527</v>
      </c>
      <c r="R715" s="30">
        <v>533</v>
      </c>
      <c r="S715" s="30">
        <v>540</v>
      </c>
      <c r="T715" s="27"/>
      <c r="U715" s="24"/>
      <c r="V715" s="24"/>
    </row>
    <row r="716" spans="8:22" x14ac:dyDescent="0.2">
      <c r="H716" s="26" t="s">
        <v>374</v>
      </c>
      <c r="I716" s="30">
        <v>21786</v>
      </c>
      <c r="J716" s="30">
        <v>21757</v>
      </c>
      <c r="K716" s="30">
        <v>22325</v>
      </c>
      <c r="L716" s="30">
        <v>22365</v>
      </c>
      <c r="M716" s="30">
        <v>22082</v>
      </c>
      <c r="N716" s="30">
        <v>21771</v>
      </c>
      <c r="O716" s="30">
        <v>21534</v>
      </c>
      <c r="P716" s="30">
        <v>21516</v>
      </c>
      <c r="Q716" s="30">
        <v>21549</v>
      </c>
      <c r="R716" s="30">
        <v>21508</v>
      </c>
      <c r="S716" s="30">
        <v>21664</v>
      </c>
      <c r="T716" s="27"/>
      <c r="U716" s="24"/>
      <c r="V716" s="24"/>
    </row>
    <row r="717" spans="8:22" x14ac:dyDescent="0.2">
      <c r="H717" s="26" t="s">
        <v>375</v>
      </c>
      <c r="I717" s="30">
        <v>13174</v>
      </c>
      <c r="J717" s="30">
        <v>13435</v>
      </c>
      <c r="K717" s="30">
        <v>13724</v>
      </c>
      <c r="L717" s="30">
        <v>13489</v>
      </c>
      <c r="M717" s="30">
        <v>13396</v>
      </c>
      <c r="N717" s="30">
        <v>13357</v>
      </c>
      <c r="O717" s="30">
        <v>13377</v>
      </c>
      <c r="P717" s="30">
        <v>13521</v>
      </c>
      <c r="Q717" s="30">
        <v>13525</v>
      </c>
      <c r="R717" s="30">
        <v>13487</v>
      </c>
      <c r="S717" s="30">
        <v>13464</v>
      </c>
      <c r="T717" s="27"/>
      <c r="U717" s="24"/>
      <c r="V717" s="24"/>
    </row>
    <row r="718" spans="8:22" x14ac:dyDescent="0.2">
      <c r="H718" s="26" t="s">
        <v>376</v>
      </c>
      <c r="I718" s="30">
        <v>6807</v>
      </c>
      <c r="J718" s="30">
        <v>6840</v>
      </c>
      <c r="K718" s="30">
        <v>6843</v>
      </c>
      <c r="L718" s="30">
        <v>6281</v>
      </c>
      <c r="M718" s="30">
        <v>6217</v>
      </c>
      <c r="N718" s="30">
        <v>6159</v>
      </c>
      <c r="O718" s="30">
        <v>5880</v>
      </c>
      <c r="P718" s="30">
        <v>5867</v>
      </c>
      <c r="Q718" s="30">
        <v>5856</v>
      </c>
      <c r="R718" s="30">
        <v>5797</v>
      </c>
      <c r="S718" s="30">
        <v>5831</v>
      </c>
      <c r="T718" s="27"/>
      <c r="U718" s="24"/>
      <c r="V718" s="24"/>
    </row>
    <row r="719" spans="8:22" x14ac:dyDescent="0.2">
      <c r="H719" s="26" t="s">
        <v>377</v>
      </c>
      <c r="I719" s="30">
        <v>1027</v>
      </c>
      <c r="J719" s="30">
        <v>1044</v>
      </c>
      <c r="K719" s="30">
        <v>1042</v>
      </c>
      <c r="L719" s="30">
        <v>1037</v>
      </c>
      <c r="M719" s="30">
        <v>1032</v>
      </c>
      <c r="N719" s="30">
        <v>1025</v>
      </c>
      <c r="O719" s="30">
        <v>1031</v>
      </c>
      <c r="P719" s="30">
        <v>1023</v>
      </c>
      <c r="Q719" s="30">
        <v>1026</v>
      </c>
      <c r="R719" s="30">
        <v>1018</v>
      </c>
      <c r="S719" s="30">
        <v>1014</v>
      </c>
      <c r="T719" s="27"/>
      <c r="U719" s="24"/>
      <c r="V719" s="24"/>
    </row>
    <row r="720" spans="8:22" x14ac:dyDescent="0.2">
      <c r="H720" s="26" t="s">
        <v>378</v>
      </c>
      <c r="I720" s="30">
        <v>4393</v>
      </c>
      <c r="J720" s="30">
        <v>4380</v>
      </c>
      <c r="K720" s="30">
        <v>4494</v>
      </c>
      <c r="L720" s="30">
        <v>4449</v>
      </c>
      <c r="M720" s="30">
        <v>4415</v>
      </c>
      <c r="N720" s="30">
        <v>4368</v>
      </c>
      <c r="O720" s="30">
        <v>4337</v>
      </c>
      <c r="P720" s="30">
        <v>4343</v>
      </c>
      <c r="Q720" s="30">
        <v>4326</v>
      </c>
      <c r="R720" s="30">
        <v>4284</v>
      </c>
      <c r="S720" s="30">
        <v>4292</v>
      </c>
      <c r="T720" s="27"/>
      <c r="U720" s="24"/>
      <c r="V720" s="24"/>
    </row>
    <row r="721" spans="8:22" x14ac:dyDescent="0.2">
      <c r="H721" s="26" t="s">
        <v>734</v>
      </c>
      <c r="I721" s="30">
        <v>548</v>
      </c>
      <c r="J721" s="30">
        <v>559</v>
      </c>
      <c r="K721" s="30">
        <v>577</v>
      </c>
      <c r="L721" s="30">
        <v>578</v>
      </c>
      <c r="M721" s="30">
        <v>581</v>
      </c>
      <c r="N721" s="30">
        <v>572</v>
      </c>
      <c r="O721" s="30">
        <v>572</v>
      </c>
      <c r="P721" s="30">
        <v>571</v>
      </c>
      <c r="Q721" s="30">
        <v>626</v>
      </c>
      <c r="R721" s="30">
        <v>629</v>
      </c>
      <c r="S721" s="30">
        <v>624</v>
      </c>
      <c r="T721" s="27"/>
      <c r="U721" s="24"/>
      <c r="V721" s="24"/>
    </row>
    <row r="722" spans="8:22" x14ac:dyDescent="0.2">
      <c r="H722" s="26" t="s">
        <v>307</v>
      </c>
      <c r="I722" s="30">
        <v>154180</v>
      </c>
      <c r="J722" s="30">
        <v>156474</v>
      </c>
      <c r="K722" s="30">
        <v>159752</v>
      </c>
      <c r="L722" s="30">
        <v>158754</v>
      </c>
      <c r="M722" s="30">
        <v>156901</v>
      </c>
      <c r="N722" s="30">
        <v>155312</v>
      </c>
      <c r="O722" s="30">
        <v>154541</v>
      </c>
      <c r="P722" s="30">
        <v>154424</v>
      </c>
      <c r="Q722" s="30">
        <v>154366</v>
      </c>
      <c r="R722" s="30">
        <f>153427+1491</f>
        <v>154918</v>
      </c>
      <c r="S722" s="30">
        <f>154066+1215</f>
        <v>155281</v>
      </c>
      <c r="T722" s="27"/>
      <c r="U722" s="24"/>
      <c r="V722" s="24"/>
    </row>
    <row r="723" spans="8:22" x14ac:dyDescent="0.2">
      <c r="H723" s="26" t="s">
        <v>735</v>
      </c>
      <c r="I723" s="30">
        <v>33567</v>
      </c>
      <c r="J723" s="30">
        <v>33818</v>
      </c>
      <c r="K723" s="30">
        <v>34411</v>
      </c>
      <c r="L723" s="30">
        <v>34500</v>
      </c>
      <c r="M723" s="30">
        <v>34142</v>
      </c>
      <c r="N723" s="30">
        <v>33730</v>
      </c>
      <c r="O723" s="30">
        <v>33373</v>
      </c>
      <c r="P723" s="30">
        <v>33220</v>
      </c>
      <c r="Q723" s="30">
        <v>33178</v>
      </c>
      <c r="R723" s="30">
        <v>33077</v>
      </c>
      <c r="S723" s="30">
        <v>33305</v>
      </c>
      <c r="T723" s="27"/>
      <c r="U723" s="24"/>
      <c r="V723" s="24"/>
    </row>
    <row r="724" spans="8:22" x14ac:dyDescent="0.2">
      <c r="H724" s="26" t="s">
        <v>736</v>
      </c>
      <c r="I724" s="30">
        <v>37485</v>
      </c>
      <c r="J724" s="30">
        <v>38482</v>
      </c>
      <c r="K724" s="30">
        <v>39306</v>
      </c>
      <c r="L724" s="30">
        <v>38788</v>
      </c>
      <c r="M724" s="30">
        <v>38338</v>
      </c>
      <c r="N724" s="30">
        <v>38036</v>
      </c>
      <c r="O724" s="30">
        <v>37965</v>
      </c>
      <c r="P724" s="30">
        <v>38100</v>
      </c>
      <c r="Q724" s="30">
        <v>38178</v>
      </c>
      <c r="R724" s="30">
        <f>37886+1491</f>
        <v>39377</v>
      </c>
      <c r="S724" s="30">
        <f>38196+1215</f>
        <v>39411</v>
      </c>
      <c r="T724" s="27"/>
      <c r="U724" s="24"/>
      <c r="V724" s="24"/>
    </row>
    <row r="725" spans="8:22" x14ac:dyDescent="0.2">
      <c r="H725" s="26" t="s">
        <v>737</v>
      </c>
      <c r="I725" s="30">
        <v>11128</v>
      </c>
      <c r="J725" s="30">
        <v>11767</v>
      </c>
      <c r="K725" s="30">
        <v>12495</v>
      </c>
      <c r="L725" s="30">
        <v>12622</v>
      </c>
      <c r="M725" s="30">
        <v>12564</v>
      </c>
      <c r="N725" s="30">
        <v>12520</v>
      </c>
      <c r="O725" s="30">
        <v>12948</v>
      </c>
      <c r="P725" s="30">
        <v>12934</v>
      </c>
      <c r="Q725" s="30">
        <v>12893</v>
      </c>
      <c r="R725" s="30">
        <v>12739</v>
      </c>
      <c r="S725" s="30">
        <v>12791</v>
      </c>
      <c r="T725" s="27"/>
      <c r="U725" s="24"/>
      <c r="V725" s="24"/>
    </row>
    <row r="726" spans="8:22" x14ac:dyDescent="0.2">
      <c r="H726" s="26" t="s">
        <v>738</v>
      </c>
      <c r="I726" s="30">
        <v>72199</v>
      </c>
      <c r="J726" s="30">
        <v>72602</v>
      </c>
      <c r="K726" s="30">
        <v>73748</v>
      </c>
      <c r="L726" s="30">
        <v>73095</v>
      </c>
      <c r="M726" s="30">
        <v>72115</v>
      </c>
      <c r="N726" s="30">
        <v>71281</v>
      </c>
      <c r="O726" s="30">
        <v>70535</v>
      </c>
      <c r="P726" s="30">
        <v>70451</v>
      </c>
      <c r="Q726" s="30">
        <v>70396</v>
      </c>
      <c r="R726" s="30">
        <v>69989</v>
      </c>
      <c r="S726" s="30">
        <v>70029</v>
      </c>
      <c r="T726" s="27"/>
      <c r="U726" s="24"/>
      <c r="V726" s="24"/>
    </row>
    <row r="727" spans="8:22" x14ac:dyDescent="0.2">
      <c r="H727" s="26" t="s">
        <v>973</v>
      </c>
      <c r="I727" s="30">
        <v>479.13400000000001</v>
      </c>
      <c r="J727" s="30">
        <v>463.67700000000002</v>
      </c>
      <c r="K727" s="30">
        <v>543.02300000000002</v>
      </c>
      <c r="L727" s="30">
        <v>582.51200000000006</v>
      </c>
      <c r="M727" s="30">
        <v>575.899</v>
      </c>
      <c r="N727" s="30">
        <v>580.20800000000008</v>
      </c>
      <c r="O727" s="30">
        <v>1027.3410000000001</v>
      </c>
      <c r="P727" s="30">
        <v>1028.2570000000001</v>
      </c>
      <c r="Q727" s="30">
        <v>1010.0490000000001</v>
      </c>
      <c r="R727" s="30">
        <v>991.97300000000007</v>
      </c>
      <c r="S727" s="30">
        <v>1026.607</v>
      </c>
      <c r="T727" s="27"/>
      <c r="U727" s="24"/>
      <c r="V727" s="24"/>
    </row>
    <row r="728" spans="8:22" x14ac:dyDescent="0.2">
      <c r="H728" s="26" t="s">
        <v>974</v>
      </c>
      <c r="I728" s="30">
        <v>186.13</v>
      </c>
      <c r="J728" s="30">
        <v>213.72</v>
      </c>
      <c r="K728" s="30">
        <v>255.1</v>
      </c>
      <c r="L728" s="30">
        <v>279.57900000000001</v>
      </c>
      <c r="M728" s="30">
        <v>284.363</v>
      </c>
      <c r="N728" s="30">
        <v>282.87</v>
      </c>
      <c r="O728" s="30">
        <v>283.45100000000002</v>
      </c>
      <c r="P728" s="30">
        <v>290.36500000000001</v>
      </c>
      <c r="Q728" s="30">
        <v>282.53899999999999</v>
      </c>
      <c r="R728" s="30">
        <v>274.63900000000001</v>
      </c>
      <c r="S728" s="30">
        <v>274.90499999999997</v>
      </c>
      <c r="T728" s="27"/>
      <c r="U728" s="24"/>
      <c r="V728" s="24"/>
    </row>
    <row r="729" spans="8:22" x14ac:dyDescent="0.2">
      <c r="H729" s="26" t="s">
        <v>975</v>
      </c>
      <c r="I729" s="30">
        <v>220.95</v>
      </c>
      <c r="J729" s="30">
        <v>237.84400000000002</v>
      </c>
      <c r="K729" s="30">
        <v>260.137</v>
      </c>
      <c r="L729" s="30">
        <v>275.09100000000001</v>
      </c>
      <c r="M729" s="30">
        <v>271.28399999999999</v>
      </c>
      <c r="N729" s="30">
        <v>270.48400000000004</v>
      </c>
      <c r="O729" s="30">
        <v>273.78399999999999</v>
      </c>
      <c r="P729" s="30">
        <v>277.22800000000001</v>
      </c>
      <c r="Q729" s="30">
        <v>275.56100000000004</v>
      </c>
      <c r="R729" s="30">
        <v>252.93200000000002</v>
      </c>
      <c r="S729" s="30">
        <v>260.339</v>
      </c>
      <c r="T729" s="27"/>
      <c r="U729" s="24"/>
      <c r="V729" s="24"/>
    </row>
    <row r="730" spans="8:22" x14ac:dyDescent="0.2">
      <c r="H730" s="26" t="s">
        <v>990</v>
      </c>
      <c r="I730" s="30">
        <v>862.76499999999999</v>
      </c>
      <c r="J730" s="30">
        <v>837.31500000000005</v>
      </c>
      <c r="K730" s="30">
        <v>916.97200000000009</v>
      </c>
      <c r="L730" s="30">
        <v>890.57600000000002</v>
      </c>
      <c r="M730" s="30">
        <v>879.62400000000002</v>
      </c>
      <c r="N730" s="30">
        <v>906.01100000000008</v>
      </c>
      <c r="O730" s="30">
        <v>920.31900000000007</v>
      </c>
      <c r="P730" s="30">
        <v>942.91</v>
      </c>
      <c r="Q730" s="30">
        <v>947.322</v>
      </c>
      <c r="R730" s="30">
        <v>922.58300000000008</v>
      </c>
      <c r="S730" s="30">
        <v>936.06500000000005</v>
      </c>
      <c r="T730" s="27"/>
      <c r="U730" s="24"/>
      <c r="V730" s="24"/>
    </row>
    <row r="731" spans="8:22" x14ac:dyDescent="0.2">
      <c r="H731" s="26" t="s">
        <v>991</v>
      </c>
      <c r="I731" s="30">
        <v>3077.08</v>
      </c>
      <c r="J731" s="30">
        <v>3117.5430000000001</v>
      </c>
      <c r="K731" s="30">
        <v>3256.69</v>
      </c>
      <c r="L731" s="30">
        <v>3241.143</v>
      </c>
      <c r="M731" s="30">
        <v>3228.2650000000003</v>
      </c>
      <c r="N731" s="30">
        <v>3183.4390000000003</v>
      </c>
      <c r="O731" s="30">
        <v>3134.9410000000003</v>
      </c>
      <c r="P731" s="30">
        <v>3092.768</v>
      </c>
      <c r="Q731" s="30">
        <v>3100.7920000000004</v>
      </c>
      <c r="R731" s="30">
        <v>3054.4390000000003</v>
      </c>
      <c r="S731" s="30">
        <v>3016.2020000000002</v>
      </c>
      <c r="T731" s="27"/>
      <c r="U731" s="24"/>
      <c r="V731" s="24"/>
    </row>
    <row r="732" spans="8:22" x14ac:dyDescent="0.2">
      <c r="H732" s="26" t="s">
        <v>976</v>
      </c>
      <c r="I732" s="30">
        <v>8413.523000000001</v>
      </c>
      <c r="J732" s="30">
        <v>8537.8260000000009</v>
      </c>
      <c r="K732" s="30">
        <v>8625.0580000000009</v>
      </c>
      <c r="L732" s="30">
        <v>8676.491</v>
      </c>
      <c r="M732" s="30">
        <v>8605.7759999999998</v>
      </c>
      <c r="N732" s="30">
        <v>8504.112000000001</v>
      </c>
      <c r="O732" s="30">
        <v>8423.4369999999999</v>
      </c>
      <c r="P732" s="30">
        <v>8453.7039999999997</v>
      </c>
      <c r="Q732" s="30">
        <v>8463.9610000000011</v>
      </c>
      <c r="R732" s="30">
        <v>8415.9439999999995</v>
      </c>
      <c r="S732" s="30">
        <v>8394.43</v>
      </c>
      <c r="T732" s="27"/>
      <c r="U732" s="24"/>
      <c r="V732" s="24"/>
    </row>
    <row r="733" spans="8:22" x14ac:dyDescent="0.2">
      <c r="H733" s="26" t="s">
        <v>977</v>
      </c>
      <c r="I733" s="30">
        <v>2732.5460000000003</v>
      </c>
      <c r="J733" s="30">
        <v>2760.5050000000001</v>
      </c>
      <c r="K733" s="30">
        <v>2691.2620000000002</v>
      </c>
      <c r="L733" s="30">
        <v>2657.1780000000003</v>
      </c>
      <c r="M733" s="30">
        <v>2607.7339999999999</v>
      </c>
      <c r="N733" s="30">
        <v>2587.0840000000003</v>
      </c>
      <c r="O733" s="30">
        <v>2555.3240000000001</v>
      </c>
      <c r="P733" s="30">
        <v>2534.9360000000001</v>
      </c>
      <c r="Q733" s="30">
        <v>2522.8720000000003</v>
      </c>
      <c r="R733" s="30">
        <v>2496.924</v>
      </c>
      <c r="S733" s="30">
        <v>2512.7980000000002</v>
      </c>
      <c r="T733" s="27"/>
      <c r="U733" s="24"/>
      <c r="V733" s="24"/>
    </row>
    <row r="734" spans="8:22" x14ac:dyDescent="0.2">
      <c r="H734" s="26" t="s">
        <v>978</v>
      </c>
      <c r="I734" s="30">
        <v>664.36599999999999</v>
      </c>
      <c r="J734" s="30">
        <v>688.70300000000009</v>
      </c>
      <c r="K734" s="30">
        <v>676.55200000000002</v>
      </c>
      <c r="L734" s="30">
        <v>648.399</v>
      </c>
      <c r="M734" s="30">
        <v>638.76900000000001</v>
      </c>
      <c r="N734" s="30">
        <v>638.90300000000002</v>
      </c>
      <c r="O734" s="30">
        <v>636.79600000000005</v>
      </c>
      <c r="P734" s="30">
        <v>634.24</v>
      </c>
      <c r="Q734" s="30">
        <v>625.48099999999999</v>
      </c>
      <c r="R734" s="30">
        <v>627.88200000000006</v>
      </c>
      <c r="S734" s="30">
        <v>621.83699999999999</v>
      </c>
      <c r="T734" s="27"/>
      <c r="U734" s="24"/>
      <c r="V734" s="24"/>
    </row>
    <row r="735" spans="8:22" x14ac:dyDescent="0.2">
      <c r="H735" s="26" t="s">
        <v>980</v>
      </c>
      <c r="I735" s="30">
        <v>7045.9780000000001</v>
      </c>
      <c r="J735" s="30">
        <v>7234.0050000000001</v>
      </c>
      <c r="K735" s="30">
        <v>7315.3110000000006</v>
      </c>
      <c r="L735" s="30">
        <v>7352.7340000000004</v>
      </c>
      <c r="M735" s="30">
        <v>7346.991</v>
      </c>
      <c r="N735" s="30">
        <v>7255.6480000000001</v>
      </c>
      <c r="O735" s="30">
        <v>7188.3890000000001</v>
      </c>
      <c r="P735" s="30">
        <v>7097.94</v>
      </c>
      <c r="Q735" s="30">
        <v>7058.3180000000002</v>
      </c>
      <c r="R735" s="30">
        <v>7014.4230000000007</v>
      </c>
      <c r="S735" s="30">
        <v>7078.5360000000001</v>
      </c>
      <c r="T735" s="27"/>
      <c r="U735" s="24"/>
      <c r="V735" s="24"/>
    </row>
    <row r="736" spans="8:22" x14ac:dyDescent="0.2">
      <c r="H736" s="26" t="s">
        <v>981</v>
      </c>
      <c r="I736" s="30">
        <v>34403.18</v>
      </c>
      <c r="J736" s="30">
        <v>34415.540999999997</v>
      </c>
      <c r="K736" s="30">
        <v>34968.212</v>
      </c>
      <c r="L736" s="30">
        <v>34862.362999999998</v>
      </c>
      <c r="M736" s="30">
        <v>34316.154999999999</v>
      </c>
      <c r="N736" s="30">
        <v>33903.385999999999</v>
      </c>
      <c r="O736" s="30">
        <v>33575.139000000003</v>
      </c>
      <c r="P736" s="30">
        <v>33436.915999999997</v>
      </c>
      <c r="Q736" s="30">
        <v>33382.635000000002</v>
      </c>
      <c r="R736" s="30">
        <v>33193.603000000003</v>
      </c>
      <c r="S736" s="30">
        <v>33149.788999999997</v>
      </c>
      <c r="T736" s="27"/>
      <c r="U736" s="24"/>
      <c r="V736" s="24"/>
    </row>
    <row r="737" spans="8:22" x14ac:dyDescent="0.2">
      <c r="H737" s="26" t="s">
        <v>982</v>
      </c>
      <c r="I737" s="30">
        <v>6842.5250000000005</v>
      </c>
      <c r="J737" s="30">
        <v>7054.0910000000003</v>
      </c>
      <c r="K737" s="30">
        <v>7168.9810000000007</v>
      </c>
      <c r="L737" s="30">
        <v>7159.3180000000002</v>
      </c>
      <c r="M737" s="30">
        <v>7097.4530000000004</v>
      </c>
      <c r="N737" s="30">
        <v>7030.7350000000006</v>
      </c>
      <c r="O737" s="30">
        <v>6972.683</v>
      </c>
      <c r="P737" s="30">
        <v>6971.7860000000001</v>
      </c>
      <c r="Q737" s="30">
        <v>6971.01</v>
      </c>
      <c r="R737" s="30">
        <f>6807.097+1062.13</f>
        <v>7869.2269999999999</v>
      </c>
      <c r="S737" s="30">
        <f>7068.528+817.23</f>
        <v>7885.7579999999998</v>
      </c>
      <c r="T737" s="27"/>
      <c r="U737" s="24"/>
      <c r="V737" s="24"/>
    </row>
    <row r="738" spans="8:22" x14ac:dyDescent="0.2">
      <c r="H738" s="26" t="s">
        <v>983</v>
      </c>
      <c r="I738" s="30">
        <v>695.94799999999998</v>
      </c>
      <c r="J738" s="30">
        <v>1199.2380000000001</v>
      </c>
      <c r="K738" s="30">
        <v>1273.4390000000001</v>
      </c>
      <c r="L738" s="30">
        <v>1300.58</v>
      </c>
      <c r="M738" s="30">
        <v>1301.7660000000001</v>
      </c>
      <c r="N738" s="30">
        <v>1295.6980000000001</v>
      </c>
      <c r="O738" s="30">
        <v>1279.4390000000001</v>
      </c>
      <c r="P738" s="30">
        <v>1298.126</v>
      </c>
      <c r="Q738" s="30">
        <v>1299.857</v>
      </c>
      <c r="R738" s="30">
        <v>1291.289</v>
      </c>
      <c r="S738" s="30">
        <v>1313.3790000000001</v>
      </c>
      <c r="T738" s="27"/>
      <c r="U738" s="24"/>
      <c r="V738" s="24"/>
    </row>
    <row r="739" spans="8:22" x14ac:dyDescent="0.2">
      <c r="H739" s="26" t="s">
        <v>984</v>
      </c>
      <c r="I739" s="30">
        <v>9567.6980000000003</v>
      </c>
      <c r="J739" s="30">
        <v>9803.898000000001</v>
      </c>
      <c r="K739" s="30">
        <v>10094.753000000001</v>
      </c>
      <c r="L739" s="30">
        <v>10104.017</v>
      </c>
      <c r="M739" s="30">
        <v>9910.6509999999998</v>
      </c>
      <c r="N739" s="30">
        <v>9803.5619999999999</v>
      </c>
      <c r="O739" s="30">
        <v>9809.7510000000002</v>
      </c>
      <c r="P739" s="30">
        <v>9844.24</v>
      </c>
      <c r="Q739" s="30">
        <v>9846.49</v>
      </c>
      <c r="R739" s="30">
        <v>9816.6949999999997</v>
      </c>
      <c r="S739" s="30">
        <v>9901.0860000000011</v>
      </c>
      <c r="T739" s="27"/>
      <c r="U739" s="24"/>
      <c r="V739" s="24"/>
    </row>
    <row r="740" spans="8:22" x14ac:dyDescent="0.2">
      <c r="H740" s="26" t="s">
        <v>985</v>
      </c>
      <c r="I740" s="30">
        <v>3830.3810000000003</v>
      </c>
      <c r="J740" s="30">
        <v>3893.5360000000001</v>
      </c>
      <c r="K740" s="30">
        <v>4074.58</v>
      </c>
      <c r="L740" s="30">
        <v>4114.2889999999998</v>
      </c>
      <c r="M740" s="30">
        <v>4104.2219999999998</v>
      </c>
      <c r="N740" s="30">
        <v>4059.9550000000004</v>
      </c>
      <c r="O740" s="30">
        <v>4039.3290000000002</v>
      </c>
      <c r="P740" s="30">
        <v>4018.145</v>
      </c>
      <c r="Q740" s="30">
        <v>4005.3520000000003</v>
      </c>
      <c r="R740" s="30">
        <v>4014.203</v>
      </c>
      <c r="S740" s="30">
        <v>4049.26</v>
      </c>
      <c r="T740" s="27"/>
      <c r="U740" s="24"/>
      <c r="V740" s="24"/>
    </row>
    <row r="741" spans="8:22" x14ac:dyDescent="0.2">
      <c r="H741" s="26" t="s">
        <v>304</v>
      </c>
      <c r="I741" s="30">
        <v>11323.145</v>
      </c>
      <c r="J741" s="30">
        <v>11698.255000000001</v>
      </c>
      <c r="K741" s="30">
        <v>12008.557000000001</v>
      </c>
      <c r="L741" s="30">
        <v>11754.317999999999</v>
      </c>
      <c r="M741" s="30">
        <v>11521.633</v>
      </c>
      <c r="N741" s="30">
        <v>11390.201000000001</v>
      </c>
      <c r="O741" s="30">
        <v>11383.183999999999</v>
      </c>
      <c r="P741" s="30">
        <v>11440.562</v>
      </c>
      <c r="Q741" s="30">
        <v>11430.566000000001</v>
      </c>
      <c r="R741" s="30">
        <v>11399.743</v>
      </c>
      <c r="S741" s="30">
        <v>11451.938</v>
      </c>
      <c r="T741" s="27"/>
      <c r="U741" s="24"/>
      <c r="V741" s="24"/>
    </row>
    <row r="742" spans="8:22" x14ac:dyDescent="0.2">
      <c r="H742" s="26" t="s">
        <v>553</v>
      </c>
      <c r="I742" s="30">
        <v>475.44600000000003</v>
      </c>
      <c r="J742" s="30">
        <v>478.93</v>
      </c>
      <c r="K742" s="30">
        <v>480.065</v>
      </c>
      <c r="L742" s="30">
        <v>475.69400000000002</v>
      </c>
      <c r="M742" s="30">
        <v>465.46899999999999</v>
      </c>
      <c r="N742" s="30">
        <v>459.68300000000005</v>
      </c>
      <c r="O742" s="30">
        <v>467.64300000000003</v>
      </c>
      <c r="P742" s="30">
        <v>435.1</v>
      </c>
      <c r="Q742" s="30">
        <v>434.00200000000001</v>
      </c>
      <c r="R742" s="30">
        <v>437.40800000000002</v>
      </c>
      <c r="S742" s="30">
        <v>446.24600000000004</v>
      </c>
      <c r="T742" s="27"/>
      <c r="U742" s="24"/>
      <c r="V742" s="24"/>
    </row>
    <row r="743" spans="8:22" x14ac:dyDescent="0.2">
      <c r="H743" s="26" t="s">
        <v>554</v>
      </c>
      <c r="I743" s="30">
        <v>18397.539000000001</v>
      </c>
      <c r="J743" s="30">
        <v>18387.887000000002</v>
      </c>
      <c r="K743" s="30">
        <v>18846.938000000002</v>
      </c>
      <c r="L743" s="30">
        <v>18854.613000000001</v>
      </c>
      <c r="M743" s="30">
        <v>18585.656000000003</v>
      </c>
      <c r="N743" s="30">
        <v>18326.773000000001</v>
      </c>
      <c r="O743" s="30">
        <v>18122.721000000001</v>
      </c>
      <c r="P743" s="30">
        <v>18106.563000000002</v>
      </c>
      <c r="Q743" s="30">
        <v>18132.446</v>
      </c>
      <c r="R743" s="30">
        <v>18102.631000000001</v>
      </c>
      <c r="S743" s="30">
        <v>18238.39</v>
      </c>
      <c r="T743" s="27"/>
      <c r="U743" s="24"/>
      <c r="V743" s="24"/>
    </row>
    <row r="744" spans="8:22" x14ac:dyDescent="0.2">
      <c r="H744" s="26" t="s">
        <v>555</v>
      </c>
      <c r="I744" s="30">
        <v>11386.602999999999</v>
      </c>
      <c r="J744" s="30">
        <v>11550.641</v>
      </c>
      <c r="K744" s="30">
        <v>11758.895</v>
      </c>
      <c r="L744" s="30">
        <v>11565.808999999999</v>
      </c>
      <c r="M744" s="30">
        <v>11508.264999999999</v>
      </c>
      <c r="N744" s="30">
        <v>11467.819</v>
      </c>
      <c r="O744" s="30">
        <v>11497.195</v>
      </c>
      <c r="P744" s="30">
        <v>11618.644</v>
      </c>
      <c r="Q744" s="30">
        <v>11612.995000000001</v>
      </c>
      <c r="R744" s="30">
        <v>11568.636</v>
      </c>
      <c r="S744" s="30">
        <v>11554.458000000001</v>
      </c>
      <c r="T744" s="27"/>
      <c r="U744" s="24"/>
      <c r="V744" s="24"/>
    </row>
    <row r="745" spans="8:22" x14ac:dyDescent="0.2">
      <c r="H745" s="26" t="s">
        <v>556</v>
      </c>
      <c r="I745" s="30">
        <v>5633.07</v>
      </c>
      <c r="J745" s="30">
        <v>5644.52</v>
      </c>
      <c r="K745" s="30">
        <v>5653.8280000000004</v>
      </c>
      <c r="L745" s="30">
        <v>5277.5070000000005</v>
      </c>
      <c r="M745" s="30">
        <v>5210.0320000000002</v>
      </c>
      <c r="N745" s="30">
        <v>5152.5730000000003</v>
      </c>
      <c r="O745" s="30">
        <v>4951.7080000000005</v>
      </c>
      <c r="P745" s="30">
        <v>4952.2240000000002</v>
      </c>
      <c r="Q745" s="30">
        <v>4942.1080000000002</v>
      </c>
      <c r="R745" s="30">
        <v>4893.6270000000004</v>
      </c>
      <c r="S745" s="30">
        <v>4940.1570000000002</v>
      </c>
      <c r="T745" s="27"/>
      <c r="U745" s="24"/>
      <c r="V745" s="24"/>
    </row>
    <row r="746" spans="8:22" x14ac:dyDescent="0.2">
      <c r="H746" s="26" t="s">
        <v>558</v>
      </c>
      <c r="I746" s="30">
        <v>823.447</v>
      </c>
      <c r="J746" s="30">
        <v>835.01300000000003</v>
      </c>
      <c r="K746" s="30">
        <v>840.58600000000001</v>
      </c>
      <c r="L746" s="30">
        <v>837.55700000000002</v>
      </c>
      <c r="M746" s="30">
        <v>836.43600000000004</v>
      </c>
      <c r="N746" s="30">
        <v>829.48700000000008</v>
      </c>
      <c r="O746" s="30">
        <v>835.2940000000001</v>
      </c>
      <c r="P746" s="30">
        <v>828.00900000000001</v>
      </c>
      <c r="Q746" s="30">
        <v>826.51</v>
      </c>
      <c r="R746" s="30">
        <v>821.09100000000001</v>
      </c>
      <c r="S746" s="30">
        <v>822.06200000000001</v>
      </c>
      <c r="T746" s="27"/>
      <c r="U746" s="24"/>
      <c r="V746" s="24"/>
    </row>
    <row r="747" spans="8:22" x14ac:dyDescent="0.2">
      <c r="H747" s="26" t="s">
        <v>867</v>
      </c>
      <c r="I747" s="30">
        <v>3562.5920000000001</v>
      </c>
      <c r="J747" s="30">
        <v>3549.873</v>
      </c>
      <c r="K747" s="30">
        <v>3623.6870000000004</v>
      </c>
      <c r="L747" s="30">
        <v>3566.9349999999999</v>
      </c>
      <c r="M747" s="30">
        <v>3539.069</v>
      </c>
      <c r="N747" s="30">
        <v>3505.998</v>
      </c>
      <c r="O747" s="30">
        <v>3480.8560000000002</v>
      </c>
      <c r="P747" s="30">
        <v>3493.0280000000002</v>
      </c>
      <c r="Q747" s="30">
        <v>3477.884</v>
      </c>
      <c r="R747" s="30">
        <v>3437.7830000000004</v>
      </c>
      <c r="S747" s="30">
        <v>3447.402</v>
      </c>
      <c r="T747" s="27"/>
      <c r="U747" s="24"/>
      <c r="V747" s="24"/>
    </row>
    <row r="748" spans="8:22" x14ac:dyDescent="0.2">
      <c r="H748" s="26" t="s">
        <v>868</v>
      </c>
      <c r="I748" s="30">
        <v>470.786</v>
      </c>
      <c r="J748" s="30">
        <v>478.95600000000002</v>
      </c>
      <c r="K748" s="30">
        <v>493.40600000000001</v>
      </c>
      <c r="L748" s="30">
        <v>487.26300000000003</v>
      </c>
      <c r="M748" s="30">
        <v>490.78900000000004</v>
      </c>
      <c r="N748" s="30">
        <v>479.24200000000002</v>
      </c>
      <c r="O748" s="30">
        <v>480.87800000000004</v>
      </c>
      <c r="P748" s="30">
        <v>478.596</v>
      </c>
      <c r="Q748" s="30">
        <v>523.35800000000006</v>
      </c>
      <c r="R748" s="30">
        <v>527.65899999999999</v>
      </c>
      <c r="S748" s="30">
        <v>523.52100000000007</v>
      </c>
      <c r="T748" s="27"/>
      <c r="U748" s="24"/>
      <c r="V748" s="24"/>
    </row>
    <row r="749" spans="8:22" x14ac:dyDescent="0.2">
      <c r="H749" s="26" t="s">
        <v>306</v>
      </c>
      <c r="I749" s="30">
        <v>131094.83199999999</v>
      </c>
      <c r="J749" s="30">
        <v>133081.51699999999</v>
      </c>
      <c r="K749" s="30">
        <v>135826.03200000001</v>
      </c>
      <c r="L749" s="30">
        <v>134963.96600000001</v>
      </c>
      <c r="M749" s="30">
        <v>133326.30100000001</v>
      </c>
      <c r="N749" s="30">
        <v>131913.87100000001</v>
      </c>
      <c r="O749" s="30">
        <v>131339.60200000001</v>
      </c>
      <c r="P749" s="30">
        <v>131274.28700000001</v>
      </c>
      <c r="Q749" s="30">
        <v>131172.10800000001</v>
      </c>
      <c r="R749" s="30">
        <f>130363.204+1062.13</f>
        <v>131425.334</v>
      </c>
      <c r="S749" s="30">
        <f>131027.935+817.23</f>
        <v>131845.16500000001</v>
      </c>
      <c r="T749" s="27"/>
      <c r="U749" s="24"/>
      <c r="V749" s="24"/>
    </row>
    <row r="750" spans="8:22" x14ac:dyDescent="0.2">
      <c r="H750" s="26" t="s">
        <v>979</v>
      </c>
      <c r="I750" s="30">
        <v>28176.063000000002</v>
      </c>
      <c r="J750" s="30">
        <v>28382.397000000001</v>
      </c>
      <c r="K750" s="30">
        <v>28853.510999999999</v>
      </c>
      <c r="L750" s="30">
        <v>28864.525000000001</v>
      </c>
      <c r="M750" s="30">
        <v>28540.381000000001</v>
      </c>
      <c r="N750" s="30">
        <v>28169.505000000001</v>
      </c>
      <c r="O750" s="30">
        <v>27866.434000000001</v>
      </c>
      <c r="P750" s="30">
        <v>27739.438999999998</v>
      </c>
      <c r="Q750" s="30">
        <v>27713.635999999999</v>
      </c>
      <c r="R750" s="30">
        <v>27613.977999999999</v>
      </c>
      <c r="S750" s="30">
        <v>27829.724000000002</v>
      </c>
      <c r="T750" s="27"/>
      <c r="U750" s="24"/>
      <c r="V750" s="24"/>
    </row>
    <row r="751" spans="8:22" x14ac:dyDescent="0.2">
      <c r="H751" s="26" t="s">
        <v>303</v>
      </c>
      <c r="I751" s="30">
        <v>31321.952000000001</v>
      </c>
      <c r="J751" s="30">
        <v>32095.885999999999</v>
      </c>
      <c r="K751" s="30">
        <v>32750.49</v>
      </c>
      <c r="L751" s="30">
        <v>32279.958999999999</v>
      </c>
      <c r="M751" s="30">
        <v>31920.044999999998</v>
      </c>
      <c r="N751" s="30">
        <v>31657.167000000001</v>
      </c>
      <c r="O751" s="30">
        <v>31636.877</v>
      </c>
      <c r="P751" s="30">
        <v>31772.697</v>
      </c>
      <c r="Q751" s="30">
        <v>31798.440999999999</v>
      </c>
      <c r="R751" s="30">
        <f>31561.634+1062.13</f>
        <v>32623.763999999999</v>
      </c>
      <c r="S751" s="30">
        <f>31866.753+817.23</f>
        <v>32683.983</v>
      </c>
      <c r="T751" s="27"/>
      <c r="U751" s="24"/>
      <c r="V751" s="24"/>
    </row>
    <row r="752" spans="8:22" x14ac:dyDescent="0.2">
      <c r="H752" s="26" t="s">
        <v>305</v>
      </c>
      <c r="I752" s="30">
        <v>10016.754000000001</v>
      </c>
      <c r="J752" s="30">
        <v>10651.576000000001</v>
      </c>
      <c r="K752" s="30">
        <v>11256.493</v>
      </c>
      <c r="L752" s="30">
        <v>11332.169</v>
      </c>
      <c r="M752" s="30">
        <v>11284.191999999999</v>
      </c>
      <c r="N752" s="30">
        <v>11217.567999999999</v>
      </c>
      <c r="O752" s="30">
        <v>11595.4</v>
      </c>
      <c r="P752" s="30">
        <v>11582.039000000001</v>
      </c>
      <c r="Q752" s="30">
        <v>11546.953</v>
      </c>
      <c r="R752" s="30">
        <v>11429.94</v>
      </c>
      <c r="S752" s="30">
        <v>11498.594000000001</v>
      </c>
      <c r="T752" s="27"/>
      <c r="U752" s="24"/>
      <c r="V752" s="24"/>
    </row>
    <row r="753" spans="8:22" x14ac:dyDescent="0.2">
      <c r="H753" s="26" t="s">
        <v>557</v>
      </c>
      <c r="I753" s="30">
        <v>61580.063000000002</v>
      </c>
      <c r="J753" s="30">
        <v>61951.658000000003</v>
      </c>
      <c r="K753" s="30">
        <v>62965.538</v>
      </c>
      <c r="L753" s="30">
        <v>62487.313000000002</v>
      </c>
      <c r="M753" s="30">
        <v>61581.682999999997</v>
      </c>
      <c r="N753" s="30">
        <v>60869.631000000001</v>
      </c>
      <c r="O753" s="30">
        <v>60240.891000000003</v>
      </c>
      <c r="P753" s="30">
        <v>60180.112000000001</v>
      </c>
      <c r="Q753" s="30">
        <v>60113.078000000001</v>
      </c>
      <c r="R753" s="30">
        <v>59757.652000000002</v>
      </c>
      <c r="S753" s="30">
        <v>59832.864000000001</v>
      </c>
      <c r="T753" s="27"/>
      <c r="U753" s="24"/>
      <c r="V753" s="24"/>
    </row>
    <row r="754" spans="8:22" x14ac:dyDescent="0.2">
      <c r="H754" s="26" t="s">
        <v>1088</v>
      </c>
      <c r="I754" s="30">
        <v>7</v>
      </c>
      <c r="J754" s="30"/>
      <c r="K754" s="30"/>
      <c r="L754" s="30"/>
      <c r="M754" s="30"/>
      <c r="N754" s="30"/>
      <c r="O754" s="30"/>
      <c r="P754" s="30"/>
      <c r="Q754" s="30"/>
      <c r="R754" s="30"/>
      <c r="S754" s="30"/>
      <c r="T754" s="27"/>
      <c r="U754" s="24"/>
      <c r="V754" s="24"/>
    </row>
    <row r="755" spans="8:22" x14ac:dyDescent="0.2">
      <c r="H755" s="26" t="s">
        <v>253</v>
      </c>
      <c r="I755" s="30">
        <v>6</v>
      </c>
      <c r="J755" s="30"/>
      <c r="K755" s="30"/>
      <c r="L755" s="30"/>
      <c r="M755" s="30"/>
      <c r="N755" s="30"/>
      <c r="O755" s="30"/>
      <c r="P755" s="30"/>
      <c r="Q755" s="30"/>
      <c r="R755" s="30"/>
      <c r="S755" s="30"/>
      <c r="T755" s="27"/>
      <c r="U755" s="24"/>
      <c r="V755" s="24"/>
    </row>
    <row r="756" spans="8:22" x14ac:dyDescent="0.2">
      <c r="H756" s="26" t="s">
        <v>87</v>
      </c>
      <c r="I756" s="30">
        <v>2</v>
      </c>
      <c r="J756" s="30"/>
      <c r="K756" s="30"/>
      <c r="L756" s="30"/>
      <c r="M756" s="30"/>
      <c r="N756" s="30"/>
      <c r="O756" s="30"/>
      <c r="P756" s="30"/>
      <c r="Q756" s="30"/>
      <c r="R756" s="30"/>
      <c r="S756" s="30"/>
      <c r="T756" s="27"/>
      <c r="U756" s="24"/>
      <c r="V756" s="24"/>
    </row>
    <row r="757" spans="8:22" x14ac:dyDescent="0.2">
      <c r="H757" s="26" t="s">
        <v>88</v>
      </c>
      <c r="I757" s="30">
        <v>2</v>
      </c>
      <c r="J757" s="30"/>
      <c r="K757" s="30"/>
      <c r="L757" s="30"/>
      <c r="M757" s="30"/>
      <c r="N757" s="30"/>
      <c r="O757" s="30"/>
      <c r="P757" s="30"/>
      <c r="Q757" s="30"/>
      <c r="R757" s="30"/>
      <c r="S757" s="30"/>
      <c r="T757" s="27"/>
      <c r="U757" s="24"/>
      <c r="V757" s="24"/>
    </row>
    <row r="758" spans="8:22" x14ac:dyDescent="0.2">
      <c r="H758" s="26" t="s">
        <v>1089</v>
      </c>
      <c r="I758" s="30">
        <v>8</v>
      </c>
      <c r="J758" s="30"/>
      <c r="K758" s="30"/>
      <c r="L758" s="30"/>
      <c r="M758" s="30"/>
      <c r="N758" s="30"/>
      <c r="O758" s="30"/>
      <c r="P758" s="30"/>
      <c r="Q758" s="30"/>
      <c r="R758" s="30"/>
      <c r="S758" s="30"/>
      <c r="T758" s="27"/>
      <c r="U758" s="24"/>
      <c r="V758" s="24"/>
    </row>
    <row r="759" spans="8:22" x14ac:dyDescent="0.2">
      <c r="H759" s="26" t="s">
        <v>89</v>
      </c>
      <c r="I759" s="30">
        <v>67</v>
      </c>
      <c r="J759" s="30"/>
      <c r="K759" s="30"/>
      <c r="L759" s="30"/>
      <c r="M759" s="30"/>
      <c r="N759" s="30"/>
      <c r="O759" s="30"/>
      <c r="P759" s="30"/>
      <c r="Q759" s="30"/>
      <c r="R759" s="30"/>
      <c r="S759" s="30"/>
      <c r="T759" s="27"/>
      <c r="U759" s="24"/>
      <c r="V759" s="24"/>
    </row>
    <row r="760" spans="8:22" x14ac:dyDescent="0.2">
      <c r="H760" s="26" t="s">
        <v>1090</v>
      </c>
      <c r="I760" s="30">
        <v>40</v>
      </c>
      <c r="J760" s="30"/>
      <c r="K760" s="30"/>
      <c r="L760" s="30"/>
      <c r="M760" s="30"/>
      <c r="N760" s="30"/>
      <c r="O760" s="30"/>
      <c r="P760" s="30"/>
      <c r="Q760" s="30"/>
      <c r="R760" s="30"/>
      <c r="S760" s="30"/>
      <c r="T760" s="27"/>
      <c r="U760" s="24"/>
      <c r="V760" s="24"/>
    </row>
    <row r="761" spans="8:22" x14ac:dyDescent="0.2">
      <c r="H761" s="26" t="s">
        <v>90</v>
      </c>
      <c r="I761" s="30">
        <v>548</v>
      </c>
      <c r="J761" s="30"/>
      <c r="K761" s="30"/>
      <c r="L761" s="30"/>
      <c r="M761" s="30"/>
      <c r="N761" s="30"/>
      <c r="O761" s="30"/>
      <c r="P761" s="30"/>
      <c r="Q761" s="30"/>
      <c r="R761" s="30"/>
      <c r="S761" s="30"/>
      <c r="T761" s="27"/>
      <c r="U761" s="24"/>
      <c r="V761" s="24"/>
    </row>
    <row r="762" spans="8:22" x14ac:dyDescent="0.2">
      <c r="H762" s="26" t="s">
        <v>1091</v>
      </c>
      <c r="I762" s="30">
        <v>17</v>
      </c>
      <c r="J762" s="30"/>
      <c r="K762" s="30"/>
      <c r="L762" s="30"/>
      <c r="M762" s="30"/>
      <c r="N762" s="30"/>
      <c r="O762" s="30"/>
      <c r="P762" s="30"/>
      <c r="Q762" s="30"/>
      <c r="R762" s="30"/>
      <c r="S762" s="30"/>
      <c r="T762" s="27"/>
      <c r="U762" s="24"/>
      <c r="V762" s="24"/>
    </row>
    <row r="763" spans="8:22" x14ac:dyDescent="0.2">
      <c r="H763" s="26" t="s">
        <v>91</v>
      </c>
      <c r="I763" s="30">
        <v>162</v>
      </c>
      <c r="J763" s="30"/>
      <c r="K763" s="30"/>
      <c r="L763" s="30"/>
      <c r="M763" s="30"/>
      <c r="N763" s="30"/>
      <c r="O763" s="30"/>
      <c r="P763" s="30"/>
      <c r="Q763" s="30"/>
      <c r="R763" s="30"/>
      <c r="S763" s="30"/>
      <c r="T763" s="27"/>
      <c r="U763" s="24"/>
      <c r="V763" s="24"/>
    </row>
    <row r="764" spans="8:22" x14ac:dyDescent="0.2">
      <c r="H764" s="26" t="s">
        <v>93</v>
      </c>
      <c r="I764" s="30">
        <v>15</v>
      </c>
      <c r="J764" s="30"/>
      <c r="K764" s="30"/>
      <c r="L764" s="30"/>
      <c r="M764" s="30"/>
      <c r="N764" s="30"/>
      <c r="O764" s="30"/>
      <c r="P764" s="30"/>
      <c r="Q764" s="30"/>
      <c r="R764" s="30"/>
      <c r="S764" s="30"/>
      <c r="T764" s="27"/>
      <c r="U764" s="24"/>
      <c r="V764" s="24"/>
    </row>
    <row r="765" spans="8:22" x14ac:dyDescent="0.2">
      <c r="H765" s="26" t="s">
        <v>1093</v>
      </c>
      <c r="I765" s="30">
        <v>49</v>
      </c>
      <c r="J765" s="30"/>
      <c r="K765" s="30"/>
      <c r="L765" s="30"/>
      <c r="M765" s="30"/>
      <c r="N765" s="30"/>
      <c r="O765" s="30"/>
      <c r="P765" s="30"/>
      <c r="Q765" s="30"/>
      <c r="R765" s="30"/>
      <c r="S765" s="30"/>
      <c r="T765" s="27"/>
      <c r="U765" s="24"/>
      <c r="V765" s="24"/>
    </row>
    <row r="766" spans="8:22" x14ac:dyDescent="0.2">
      <c r="H766" s="26" t="s">
        <v>94</v>
      </c>
      <c r="I766" s="30">
        <v>492</v>
      </c>
      <c r="J766" s="30"/>
      <c r="K766" s="30"/>
      <c r="L766" s="30"/>
      <c r="M766" s="30"/>
      <c r="N766" s="30"/>
      <c r="O766" s="30"/>
      <c r="P766" s="30"/>
      <c r="Q766" s="30"/>
      <c r="R766" s="30"/>
      <c r="S766" s="30"/>
      <c r="T766" s="27"/>
      <c r="U766" s="24"/>
      <c r="V766" s="24"/>
    </row>
    <row r="767" spans="8:22" x14ac:dyDescent="0.2">
      <c r="H767" s="26" t="s">
        <v>1094</v>
      </c>
      <c r="I767" s="30">
        <v>140</v>
      </c>
      <c r="J767" s="30"/>
      <c r="K767" s="30"/>
      <c r="L767" s="30"/>
      <c r="M767" s="30"/>
      <c r="N767" s="30"/>
      <c r="O767" s="30"/>
      <c r="P767" s="30"/>
      <c r="Q767" s="30"/>
      <c r="R767" s="30"/>
      <c r="S767" s="30"/>
      <c r="T767" s="27"/>
      <c r="U767" s="24"/>
      <c r="V767" s="24"/>
    </row>
    <row r="768" spans="8:22" x14ac:dyDescent="0.2">
      <c r="H768" s="26" t="s">
        <v>95</v>
      </c>
      <c r="I768" s="30">
        <v>3428</v>
      </c>
      <c r="J768" s="30"/>
      <c r="K768" s="30"/>
      <c r="L768" s="30"/>
      <c r="M768" s="30"/>
      <c r="N768" s="30"/>
      <c r="O768" s="30"/>
      <c r="P768" s="30"/>
      <c r="Q768" s="30"/>
      <c r="R768" s="30"/>
      <c r="S768" s="30"/>
      <c r="T768" s="27"/>
      <c r="U768" s="24"/>
      <c r="V768" s="24"/>
    </row>
    <row r="769" spans="8:22" x14ac:dyDescent="0.2">
      <c r="H769" s="26" t="s">
        <v>1095</v>
      </c>
      <c r="I769" s="30">
        <v>69</v>
      </c>
      <c r="J769" s="30"/>
      <c r="K769" s="30"/>
      <c r="L769" s="30"/>
      <c r="M769" s="30"/>
      <c r="N769" s="30"/>
      <c r="O769" s="30"/>
      <c r="P769" s="30"/>
      <c r="Q769" s="30"/>
      <c r="R769" s="30"/>
      <c r="S769" s="30"/>
      <c r="T769" s="27"/>
      <c r="U769" s="24"/>
      <c r="V769" s="24"/>
    </row>
    <row r="770" spans="8:22" x14ac:dyDescent="0.2">
      <c r="H770" s="26" t="s">
        <v>96</v>
      </c>
      <c r="I770" s="30">
        <v>447</v>
      </c>
      <c r="J770" s="30"/>
      <c r="K770" s="30"/>
      <c r="L770" s="30"/>
      <c r="M770" s="30"/>
      <c r="N770" s="30"/>
      <c r="O770" s="30"/>
      <c r="P770" s="30"/>
      <c r="Q770" s="30"/>
      <c r="R770" s="30"/>
      <c r="S770" s="30"/>
      <c r="T770" s="27"/>
      <c r="U770" s="24"/>
      <c r="V770" s="24"/>
    </row>
    <row r="771" spans="8:22" x14ac:dyDescent="0.2">
      <c r="H771" s="26" t="s">
        <v>97</v>
      </c>
      <c r="I771" s="30">
        <v>24</v>
      </c>
      <c r="J771" s="30"/>
      <c r="K771" s="30"/>
      <c r="L771" s="30"/>
      <c r="M771" s="30"/>
      <c r="N771" s="30"/>
      <c r="O771" s="30"/>
      <c r="P771" s="30"/>
      <c r="Q771" s="30"/>
      <c r="R771" s="30"/>
      <c r="S771" s="30"/>
      <c r="T771" s="27"/>
      <c r="U771" s="24"/>
      <c r="V771" s="24"/>
    </row>
    <row r="772" spans="8:22" x14ac:dyDescent="0.2">
      <c r="H772" s="26" t="s">
        <v>1096</v>
      </c>
      <c r="I772" s="30">
        <v>49</v>
      </c>
      <c r="J772" s="30"/>
      <c r="K772" s="30"/>
      <c r="L772" s="30"/>
      <c r="M772" s="30"/>
      <c r="N772" s="30"/>
      <c r="O772" s="30"/>
      <c r="P772" s="30"/>
      <c r="Q772" s="30"/>
      <c r="R772" s="30"/>
      <c r="S772" s="30"/>
      <c r="T772" s="27"/>
      <c r="U772" s="24"/>
      <c r="V772" s="24"/>
    </row>
    <row r="773" spans="8:22" x14ac:dyDescent="0.2">
      <c r="H773" s="26" t="s">
        <v>98</v>
      </c>
      <c r="I773" s="30">
        <v>827</v>
      </c>
      <c r="J773" s="30"/>
      <c r="K773" s="30"/>
      <c r="L773" s="30"/>
      <c r="M773" s="30"/>
      <c r="N773" s="30"/>
      <c r="O773" s="30"/>
      <c r="P773" s="30"/>
      <c r="Q773" s="30"/>
      <c r="R773" s="30"/>
      <c r="S773" s="30"/>
      <c r="T773" s="27"/>
      <c r="U773" s="24"/>
      <c r="V773" s="24"/>
    </row>
    <row r="774" spans="8:22" x14ac:dyDescent="0.2">
      <c r="H774" s="26" t="s">
        <v>1097</v>
      </c>
      <c r="I774" s="30">
        <v>82</v>
      </c>
      <c r="J774" s="30"/>
      <c r="K774" s="30"/>
      <c r="L774" s="30"/>
      <c r="M774" s="30"/>
      <c r="N774" s="30"/>
      <c r="O774" s="30"/>
      <c r="P774" s="30"/>
      <c r="Q774" s="30"/>
      <c r="R774" s="30"/>
      <c r="S774" s="30"/>
      <c r="T774" s="27"/>
      <c r="U774" s="24"/>
      <c r="V774" s="24"/>
    </row>
    <row r="775" spans="8:22" x14ac:dyDescent="0.2">
      <c r="H775" s="26" t="s">
        <v>800</v>
      </c>
      <c r="I775" s="30">
        <v>1176</v>
      </c>
      <c r="J775" s="30"/>
      <c r="K775" s="30"/>
      <c r="L775" s="30"/>
      <c r="M775" s="30"/>
      <c r="N775" s="30"/>
      <c r="O775" s="30"/>
      <c r="P775" s="30"/>
      <c r="Q775" s="30"/>
      <c r="R775" s="30"/>
      <c r="S775" s="30"/>
      <c r="T775" s="27"/>
      <c r="U775" s="24"/>
      <c r="V775" s="24"/>
    </row>
    <row r="776" spans="8:22" x14ac:dyDescent="0.2">
      <c r="H776" s="26" t="s">
        <v>1098</v>
      </c>
      <c r="I776" s="30">
        <v>10</v>
      </c>
      <c r="J776" s="30"/>
      <c r="K776" s="30"/>
      <c r="L776" s="30"/>
      <c r="M776" s="30"/>
      <c r="N776" s="30"/>
      <c r="O776" s="30"/>
      <c r="P776" s="30"/>
      <c r="Q776" s="30"/>
      <c r="R776" s="30"/>
      <c r="S776" s="30"/>
      <c r="T776" s="27"/>
      <c r="U776" s="24"/>
      <c r="V776" s="24"/>
    </row>
    <row r="777" spans="8:22" x14ac:dyDescent="0.2">
      <c r="H777" s="26" t="s">
        <v>801</v>
      </c>
      <c r="I777" s="30">
        <v>19</v>
      </c>
      <c r="J777" s="30"/>
      <c r="K777" s="30"/>
      <c r="L777" s="30"/>
      <c r="M777" s="30"/>
      <c r="N777" s="30"/>
      <c r="O777" s="30"/>
      <c r="P777" s="30"/>
      <c r="Q777" s="30"/>
      <c r="R777" s="30"/>
      <c r="S777" s="30"/>
      <c r="T777" s="27"/>
      <c r="U777" s="24"/>
      <c r="V777" s="24"/>
    </row>
    <row r="778" spans="8:22" x14ac:dyDescent="0.2">
      <c r="H778" s="26" t="s">
        <v>1099</v>
      </c>
      <c r="I778" s="30">
        <v>54</v>
      </c>
      <c r="J778" s="30"/>
      <c r="K778" s="30"/>
      <c r="L778" s="30"/>
      <c r="M778" s="30"/>
      <c r="N778" s="30"/>
      <c r="O778" s="30"/>
      <c r="P778" s="30"/>
      <c r="Q778" s="30"/>
      <c r="R778" s="30"/>
      <c r="S778" s="30"/>
      <c r="T778" s="27"/>
      <c r="U778" s="24"/>
      <c r="V778" s="24"/>
    </row>
    <row r="779" spans="8:22" x14ac:dyDescent="0.2">
      <c r="H779" s="26" t="s">
        <v>802</v>
      </c>
      <c r="I779" s="30">
        <v>2134</v>
      </c>
      <c r="J779" s="30"/>
      <c r="K779" s="30"/>
      <c r="L779" s="30"/>
      <c r="M779" s="30"/>
      <c r="N779" s="30"/>
      <c r="O779" s="30"/>
      <c r="P779" s="30"/>
      <c r="Q779" s="30"/>
      <c r="R779" s="30"/>
      <c r="S779" s="30"/>
      <c r="T779" s="27"/>
      <c r="U779" s="24"/>
      <c r="V779" s="24"/>
    </row>
    <row r="780" spans="8:22" x14ac:dyDescent="0.2">
      <c r="H780" s="26" t="s">
        <v>1100</v>
      </c>
      <c r="I780" s="30">
        <v>109</v>
      </c>
      <c r="J780" s="30"/>
      <c r="K780" s="30"/>
      <c r="L780" s="30"/>
      <c r="M780" s="30"/>
      <c r="N780" s="30"/>
      <c r="O780" s="30"/>
      <c r="P780" s="30"/>
      <c r="Q780" s="30"/>
      <c r="R780" s="30"/>
      <c r="S780" s="30"/>
      <c r="T780" s="27"/>
      <c r="U780" s="24"/>
      <c r="V780" s="24"/>
    </row>
    <row r="781" spans="8:22" x14ac:dyDescent="0.2">
      <c r="H781" s="26" t="s">
        <v>803</v>
      </c>
      <c r="I781" s="30">
        <v>1035</v>
      </c>
      <c r="J781" s="30"/>
      <c r="K781" s="30"/>
      <c r="L781" s="30"/>
      <c r="M781" s="30"/>
      <c r="N781" s="30"/>
      <c r="O781" s="30"/>
      <c r="P781" s="30"/>
      <c r="Q781" s="30"/>
      <c r="R781" s="30"/>
      <c r="S781" s="30"/>
      <c r="T781" s="27"/>
      <c r="U781" s="24"/>
      <c r="V781" s="24"/>
    </row>
    <row r="782" spans="8:22" x14ac:dyDescent="0.2">
      <c r="H782" s="26" t="s">
        <v>1101</v>
      </c>
      <c r="I782" s="30">
        <v>25</v>
      </c>
      <c r="J782" s="30"/>
      <c r="K782" s="30"/>
      <c r="L782" s="30"/>
      <c r="M782" s="30"/>
      <c r="N782" s="30"/>
      <c r="O782" s="30"/>
      <c r="P782" s="30"/>
      <c r="Q782" s="30"/>
      <c r="R782" s="30"/>
      <c r="S782" s="30"/>
      <c r="T782" s="27"/>
      <c r="U782" s="24"/>
      <c r="V782" s="24"/>
    </row>
    <row r="783" spans="8:22" x14ac:dyDescent="0.2">
      <c r="H783" s="26" t="s">
        <v>549</v>
      </c>
      <c r="I783" s="30">
        <v>469</v>
      </c>
      <c r="J783" s="30"/>
      <c r="K783" s="30"/>
      <c r="L783" s="30"/>
      <c r="M783" s="30"/>
      <c r="N783" s="30"/>
      <c r="O783" s="30"/>
      <c r="P783" s="30"/>
      <c r="Q783" s="30"/>
      <c r="R783" s="30"/>
      <c r="S783" s="30"/>
      <c r="T783" s="27"/>
      <c r="U783" s="24"/>
      <c r="V783" s="24"/>
    </row>
    <row r="784" spans="8:22" x14ac:dyDescent="0.2">
      <c r="H784" s="26" t="s">
        <v>1102</v>
      </c>
      <c r="I784" s="30">
        <v>13</v>
      </c>
      <c r="J784" s="30"/>
      <c r="K784" s="30"/>
      <c r="L784" s="30"/>
      <c r="M784" s="30"/>
      <c r="N784" s="30"/>
      <c r="O784" s="30"/>
      <c r="P784" s="30"/>
      <c r="Q784" s="30"/>
      <c r="R784" s="30"/>
      <c r="S784" s="30"/>
      <c r="T784" s="27"/>
      <c r="U784" s="24"/>
      <c r="V784" s="24"/>
    </row>
    <row r="785" spans="8:22" x14ac:dyDescent="0.2">
      <c r="H785" s="26" t="s">
        <v>550</v>
      </c>
      <c r="I785" s="30">
        <v>25</v>
      </c>
      <c r="J785" s="30"/>
      <c r="K785" s="30"/>
      <c r="L785" s="30"/>
      <c r="M785" s="30"/>
      <c r="N785" s="30"/>
      <c r="O785" s="30"/>
      <c r="P785" s="30"/>
      <c r="Q785" s="30"/>
      <c r="R785" s="30"/>
      <c r="S785" s="30"/>
      <c r="T785" s="27"/>
      <c r="U785" s="24"/>
      <c r="V785" s="24"/>
    </row>
    <row r="786" spans="8:22" x14ac:dyDescent="0.2">
      <c r="H786" s="26" t="s">
        <v>1103</v>
      </c>
      <c r="I786" s="30">
        <v>24</v>
      </c>
      <c r="J786" s="30"/>
      <c r="K786" s="30"/>
      <c r="L786" s="30"/>
      <c r="M786" s="30"/>
      <c r="N786" s="30"/>
      <c r="O786" s="30"/>
      <c r="P786" s="30"/>
      <c r="Q786" s="30"/>
      <c r="R786" s="30"/>
      <c r="S786" s="30"/>
      <c r="T786" s="27"/>
      <c r="U786" s="24"/>
      <c r="V786" s="24"/>
    </row>
    <row r="787" spans="8:22" x14ac:dyDescent="0.2">
      <c r="H787" s="26" t="s">
        <v>551</v>
      </c>
      <c r="I787" s="30">
        <v>289</v>
      </c>
      <c r="J787" s="30"/>
      <c r="K787" s="30"/>
      <c r="L787" s="30"/>
      <c r="M787" s="30"/>
      <c r="N787" s="30"/>
      <c r="O787" s="30"/>
      <c r="P787" s="30"/>
      <c r="Q787" s="30"/>
      <c r="R787" s="30"/>
      <c r="S787" s="30"/>
      <c r="T787" s="27"/>
      <c r="U787" s="24"/>
      <c r="V787" s="24"/>
    </row>
    <row r="788" spans="8:22" x14ac:dyDescent="0.2">
      <c r="H788" s="26" t="s">
        <v>1104</v>
      </c>
      <c r="I788" s="30">
        <v>9</v>
      </c>
      <c r="J788" s="30"/>
      <c r="K788" s="30"/>
      <c r="L788" s="30"/>
      <c r="M788" s="30"/>
      <c r="N788" s="30"/>
      <c r="O788" s="30"/>
      <c r="P788" s="30"/>
      <c r="Q788" s="30"/>
      <c r="R788" s="30"/>
      <c r="S788" s="30"/>
      <c r="T788" s="27"/>
      <c r="U788" s="24"/>
      <c r="V788" s="24"/>
    </row>
    <row r="789" spans="8:22" x14ac:dyDescent="0.2">
      <c r="H789" s="26" t="s">
        <v>552</v>
      </c>
      <c r="I789" s="30">
        <v>17</v>
      </c>
      <c r="J789" s="30"/>
      <c r="K789" s="30"/>
      <c r="L789" s="30"/>
      <c r="M789" s="30"/>
      <c r="N789" s="30"/>
      <c r="O789" s="30"/>
      <c r="P789" s="30"/>
      <c r="Q789" s="30"/>
      <c r="R789" s="30"/>
      <c r="S789" s="30"/>
      <c r="T789" s="27"/>
      <c r="U789" s="24"/>
      <c r="V789" s="24"/>
    </row>
    <row r="790" spans="8:22" x14ac:dyDescent="0.2">
      <c r="H790" s="26" t="s">
        <v>1083</v>
      </c>
      <c r="I790" s="30">
        <v>694</v>
      </c>
      <c r="J790" s="30"/>
      <c r="K790" s="30"/>
      <c r="L790" s="30"/>
      <c r="M790" s="30"/>
      <c r="N790" s="30"/>
      <c r="O790" s="30"/>
      <c r="P790" s="30"/>
      <c r="Q790" s="30"/>
      <c r="R790" s="30"/>
      <c r="S790" s="30"/>
      <c r="T790" s="27"/>
      <c r="U790" s="24"/>
      <c r="V790" s="24"/>
    </row>
    <row r="791" spans="8:22" x14ac:dyDescent="0.2">
      <c r="H791" s="26" t="s">
        <v>248</v>
      </c>
      <c r="I791" s="30">
        <v>11128</v>
      </c>
      <c r="J791" s="30"/>
      <c r="K791" s="30"/>
      <c r="L791" s="30"/>
      <c r="M791" s="30"/>
      <c r="N791" s="30"/>
      <c r="O791" s="30"/>
      <c r="P791" s="30"/>
      <c r="Q791" s="30"/>
      <c r="R791" s="30"/>
      <c r="S791" s="30"/>
      <c r="T791" s="27"/>
      <c r="U791" s="24"/>
      <c r="V791" s="24"/>
    </row>
    <row r="792" spans="8:22" x14ac:dyDescent="0.2">
      <c r="H792" s="26" t="s">
        <v>1084</v>
      </c>
      <c r="I792" s="30">
        <v>119</v>
      </c>
      <c r="J792" s="30"/>
      <c r="K792" s="30"/>
      <c r="L792" s="30"/>
      <c r="M792" s="30"/>
      <c r="N792" s="30"/>
      <c r="O792" s="30"/>
      <c r="P792" s="30"/>
      <c r="Q792" s="30"/>
      <c r="R792" s="30"/>
      <c r="S792" s="30"/>
      <c r="T792" s="27"/>
      <c r="U792" s="24"/>
      <c r="V792" s="24"/>
    </row>
    <row r="793" spans="8:22" x14ac:dyDescent="0.2">
      <c r="H793" s="26" t="s">
        <v>249</v>
      </c>
      <c r="I793" s="30">
        <v>2773</v>
      </c>
      <c r="J793" s="30"/>
      <c r="K793" s="30"/>
      <c r="L793" s="30"/>
      <c r="M793" s="30"/>
      <c r="N793" s="30"/>
      <c r="O793" s="30"/>
      <c r="P793" s="30"/>
      <c r="Q793" s="30"/>
      <c r="R793" s="30"/>
      <c r="S793" s="30"/>
      <c r="T793" s="27"/>
      <c r="U793" s="24"/>
      <c r="V793" s="24"/>
    </row>
    <row r="794" spans="8:22" x14ac:dyDescent="0.2">
      <c r="H794" s="26" t="s">
        <v>1085</v>
      </c>
      <c r="I794" s="30">
        <v>292</v>
      </c>
      <c r="J794" s="30"/>
      <c r="K794" s="30"/>
      <c r="L794" s="30"/>
      <c r="M794" s="30"/>
      <c r="N794" s="30"/>
      <c r="O794" s="30"/>
      <c r="P794" s="30"/>
      <c r="Q794" s="30"/>
      <c r="R794" s="30"/>
      <c r="S794" s="30"/>
      <c r="T794" s="27"/>
      <c r="U794" s="24"/>
      <c r="V794" s="24"/>
    </row>
    <row r="795" spans="8:22" x14ac:dyDescent="0.2">
      <c r="H795" s="26" t="s">
        <v>250</v>
      </c>
      <c r="I795" s="30">
        <v>2715</v>
      </c>
      <c r="J795" s="30"/>
      <c r="K795" s="30"/>
      <c r="L795" s="30"/>
      <c r="M795" s="30"/>
      <c r="N795" s="30"/>
      <c r="O795" s="30"/>
      <c r="P795" s="30"/>
      <c r="Q795" s="30"/>
      <c r="R795" s="30"/>
      <c r="S795" s="30"/>
      <c r="T795" s="27"/>
      <c r="U795" s="24"/>
      <c r="V795" s="24"/>
    </row>
    <row r="796" spans="8:22" x14ac:dyDescent="0.2">
      <c r="H796" s="26" t="s">
        <v>1086</v>
      </c>
      <c r="I796" s="30">
        <v>15</v>
      </c>
      <c r="J796" s="30"/>
      <c r="K796" s="30"/>
      <c r="L796" s="30"/>
      <c r="M796" s="30"/>
      <c r="N796" s="30"/>
      <c r="O796" s="30"/>
      <c r="P796" s="30"/>
      <c r="Q796" s="30"/>
      <c r="R796" s="30"/>
      <c r="S796" s="30"/>
      <c r="T796" s="27"/>
      <c r="U796" s="24"/>
      <c r="V796" s="24"/>
    </row>
    <row r="797" spans="8:22" x14ac:dyDescent="0.2">
      <c r="H797" s="26" t="s">
        <v>251</v>
      </c>
      <c r="I797" s="30">
        <v>116</v>
      </c>
      <c r="J797" s="30"/>
      <c r="K797" s="30"/>
      <c r="L797" s="30"/>
      <c r="M797" s="30"/>
      <c r="N797" s="30"/>
      <c r="O797" s="30"/>
      <c r="P797" s="30"/>
      <c r="Q797" s="30"/>
      <c r="R797" s="30"/>
      <c r="S797" s="30"/>
      <c r="T797" s="27"/>
      <c r="U797" s="24"/>
      <c r="V797" s="24"/>
    </row>
    <row r="798" spans="8:22" x14ac:dyDescent="0.2">
      <c r="H798" s="26" t="s">
        <v>1087</v>
      </c>
      <c r="I798" s="30">
        <v>277</v>
      </c>
      <c r="J798" s="30"/>
      <c r="K798" s="30"/>
      <c r="L798" s="30"/>
      <c r="M798" s="30"/>
      <c r="N798" s="30"/>
      <c r="O798" s="30"/>
      <c r="P798" s="30"/>
      <c r="Q798" s="30"/>
      <c r="R798" s="30"/>
      <c r="S798" s="30"/>
      <c r="T798" s="27"/>
      <c r="U798" s="24"/>
      <c r="V798" s="24"/>
    </row>
    <row r="799" spans="8:22" x14ac:dyDescent="0.2">
      <c r="H799" s="26" t="s">
        <v>252</v>
      </c>
      <c r="I799" s="30">
        <v>5549</v>
      </c>
      <c r="J799" s="30"/>
      <c r="K799" s="30"/>
      <c r="L799" s="30"/>
      <c r="M799" s="30"/>
      <c r="N799" s="30"/>
      <c r="O799" s="30"/>
      <c r="P799" s="30"/>
      <c r="Q799" s="30"/>
      <c r="R799" s="30"/>
      <c r="S799" s="30"/>
      <c r="T799" s="27"/>
      <c r="U799" s="24"/>
      <c r="V799" s="24"/>
    </row>
    <row r="800" spans="8:22" x14ac:dyDescent="0.2">
      <c r="H800" s="26" t="s">
        <v>384</v>
      </c>
      <c r="I800" s="27">
        <v>2.2599999999999998</v>
      </c>
      <c r="J800" s="27"/>
      <c r="K800" s="27"/>
      <c r="L800" s="27"/>
      <c r="M800" s="27"/>
      <c r="N800" s="27"/>
      <c r="O800" s="27"/>
      <c r="P800" s="27"/>
      <c r="Q800" s="27"/>
      <c r="R800" s="27"/>
      <c r="S800" s="27"/>
      <c r="T800" s="27"/>
      <c r="U800" s="24"/>
      <c r="V800" s="24"/>
    </row>
    <row r="801" spans="8:22" x14ac:dyDescent="0.2">
      <c r="H801" s="26" t="s">
        <v>385</v>
      </c>
      <c r="I801" s="27">
        <v>3.8</v>
      </c>
      <c r="J801" s="27"/>
      <c r="K801" s="27"/>
      <c r="L801" s="27"/>
      <c r="M801" s="27"/>
      <c r="N801" s="27"/>
      <c r="O801" s="27"/>
      <c r="P801" s="27"/>
      <c r="Q801" s="27"/>
      <c r="R801" s="27"/>
      <c r="S801" s="27"/>
      <c r="T801" s="27"/>
      <c r="U801" s="24"/>
      <c r="V801" s="24"/>
    </row>
    <row r="802" spans="8:22" x14ac:dyDescent="0.2">
      <c r="H802" s="26" t="s">
        <v>387</v>
      </c>
      <c r="I802" s="27">
        <v>2</v>
      </c>
      <c r="J802" s="27"/>
      <c r="K802" s="27"/>
      <c r="L802" s="27"/>
      <c r="M802" s="27"/>
      <c r="N802" s="27"/>
      <c r="O802" s="27"/>
      <c r="P802" s="27"/>
      <c r="Q802" s="27"/>
      <c r="R802" s="27"/>
      <c r="S802" s="27"/>
      <c r="T802" s="27"/>
      <c r="U802" s="24"/>
      <c r="V802" s="24"/>
    </row>
    <row r="803" spans="8:22" x14ac:dyDescent="0.2">
      <c r="H803" s="26" t="s">
        <v>388</v>
      </c>
      <c r="I803" s="27">
        <v>1.0900000000000001</v>
      </c>
      <c r="J803" s="27"/>
      <c r="K803" s="27"/>
      <c r="L803" s="27"/>
      <c r="M803" s="27"/>
      <c r="N803" s="27"/>
      <c r="O803" s="27"/>
      <c r="P803" s="27"/>
      <c r="Q803" s="27"/>
      <c r="R803" s="27"/>
      <c r="S803" s="27"/>
      <c r="T803" s="27"/>
      <c r="U803" s="24"/>
      <c r="V803" s="24"/>
    </row>
    <row r="804" spans="8:22" x14ac:dyDescent="0.2">
      <c r="H804" s="26" t="s">
        <v>969</v>
      </c>
      <c r="I804" s="27">
        <v>6.82</v>
      </c>
      <c r="J804" s="27"/>
      <c r="K804" s="27"/>
      <c r="L804" s="27"/>
      <c r="M804" s="27"/>
      <c r="N804" s="27"/>
      <c r="O804" s="27"/>
      <c r="P804" s="27"/>
      <c r="Q804" s="27"/>
      <c r="R804" s="27"/>
      <c r="S804" s="27"/>
      <c r="T804" s="27"/>
      <c r="U804" s="24"/>
      <c r="V804" s="24"/>
    </row>
    <row r="805" spans="8:22" x14ac:dyDescent="0.2">
      <c r="H805" s="26" t="s">
        <v>970</v>
      </c>
      <c r="I805" s="27">
        <v>55.39</v>
      </c>
      <c r="J805" s="27"/>
      <c r="K805" s="27"/>
      <c r="L805" s="27"/>
      <c r="M805" s="27"/>
      <c r="N805" s="27"/>
      <c r="O805" s="27"/>
      <c r="P805" s="27"/>
      <c r="Q805" s="27"/>
      <c r="R805" s="27"/>
      <c r="S805" s="27"/>
      <c r="T805" s="27"/>
      <c r="U805" s="24"/>
      <c r="V805" s="24"/>
    </row>
    <row r="806" spans="8:22" x14ac:dyDescent="0.2">
      <c r="H806" s="26" t="s">
        <v>1048</v>
      </c>
      <c r="I806" s="27">
        <v>33.07</v>
      </c>
      <c r="J806" s="27"/>
      <c r="K806" s="27"/>
      <c r="L806" s="27"/>
      <c r="M806" s="27"/>
      <c r="N806" s="27"/>
      <c r="O806" s="27"/>
      <c r="P806" s="27"/>
      <c r="Q806" s="27"/>
      <c r="R806" s="27"/>
      <c r="S806" s="27"/>
      <c r="T806" s="27"/>
      <c r="U806" s="24"/>
      <c r="V806" s="24"/>
    </row>
    <row r="807" spans="8:22" x14ac:dyDescent="0.2">
      <c r="H807" s="26" t="s">
        <v>1049</v>
      </c>
      <c r="I807" s="27">
        <v>511.88</v>
      </c>
      <c r="J807" s="27"/>
      <c r="K807" s="27"/>
      <c r="L807" s="27"/>
      <c r="M807" s="27"/>
      <c r="N807" s="27"/>
      <c r="O807" s="27"/>
      <c r="P807" s="27"/>
      <c r="Q807" s="27"/>
      <c r="R807" s="27"/>
      <c r="S807" s="27"/>
      <c r="T807" s="27"/>
      <c r="U807" s="24"/>
      <c r="V807" s="24"/>
    </row>
    <row r="808" spans="8:22" x14ac:dyDescent="0.2">
      <c r="H808" s="26" t="s">
        <v>1053</v>
      </c>
      <c r="I808" s="27">
        <v>15.25</v>
      </c>
      <c r="J808" s="27"/>
      <c r="K808" s="27"/>
      <c r="L808" s="27"/>
      <c r="M808" s="27"/>
      <c r="N808" s="27"/>
      <c r="O808" s="27"/>
      <c r="P808" s="27"/>
      <c r="Q808" s="27"/>
      <c r="R808" s="27"/>
      <c r="S808" s="27"/>
      <c r="T808" s="27"/>
      <c r="U808" s="24"/>
      <c r="V808" s="24"/>
    </row>
    <row r="809" spans="8:22" x14ac:dyDescent="0.2">
      <c r="H809" s="26" t="s">
        <v>1054</v>
      </c>
      <c r="I809" s="27">
        <v>149.68</v>
      </c>
      <c r="J809" s="27"/>
      <c r="K809" s="27"/>
      <c r="L809" s="27"/>
      <c r="M809" s="27"/>
      <c r="N809" s="27"/>
      <c r="O809" s="27"/>
      <c r="P809" s="27"/>
      <c r="Q809" s="27"/>
      <c r="R809" s="27"/>
      <c r="S809" s="27"/>
      <c r="T809" s="27"/>
      <c r="U809" s="24"/>
      <c r="V809" s="24"/>
    </row>
    <row r="810" spans="8:22" x14ac:dyDescent="0.2">
      <c r="H810" s="26" t="s">
        <v>767</v>
      </c>
      <c r="I810" s="27">
        <v>14.26</v>
      </c>
      <c r="J810" s="27"/>
      <c r="K810" s="27"/>
      <c r="L810" s="27"/>
      <c r="M810" s="27"/>
      <c r="N810" s="27"/>
      <c r="O810" s="27"/>
      <c r="P810" s="27"/>
      <c r="Q810" s="27"/>
      <c r="R810" s="27"/>
      <c r="S810" s="27"/>
      <c r="T810" s="27"/>
      <c r="U810" s="24"/>
      <c r="V810" s="24"/>
    </row>
    <row r="811" spans="8:22" x14ac:dyDescent="0.2">
      <c r="H811" s="26" t="s">
        <v>778</v>
      </c>
      <c r="I811" s="27">
        <v>40.75</v>
      </c>
      <c r="J811" s="27"/>
      <c r="K811" s="27"/>
      <c r="L811" s="27"/>
      <c r="M811" s="27"/>
      <c r="N811" s="27"/>
      <c r="O811" s="27"/>
      <c r="P811" s="27"/>
      <c r="Q811" s="27"/>
      <c r="R811" s="27"/>
      <c r="S811" s="27"/>
      <c r="T811" s="27"/>
      <c r="U811" s="24"/>
      <c r="V811" s="24"/>
    </row>
    <row r="812" spans="8:22" x14ac:dyDescent="0.2">
      <c r="H812" s="26" t="s">
        <v>779</v>
      </c>
      <c r="I812" s="27">
        <v>440.94</v>
      </c>
      <c r="J812" s="27"/>
      <c r="K812" s="27"/>
      <c r="L812" s="27"/>
      <c r="M812" s="27"/>
      <c r="N812" s="27"/>
      <c r="O812" s="27"/>
      <c r="P812" s="27"/>
      <c r="Q812" s="27"/>
      <c r="R812" s="27"/>
      <c r="S812" s="27"/>
      <c r="T812" s="27"/>
      <c r="U812" s="24"/>
      <c r="V812" s="24"/>
    </row>
    <row r="813" spans="8:22" x14ac:dyDescent="0.2">
      <c r="H813" s="26" t="s">
        <v>783</v>
      </c>
      <c r="I813" s="27">
        <v>106.34</v>
      </c>
      <c r="J813" s="27"/>
      <c r="K813" s="27"/>
      <c r="L813" s="27"/>
      <c r="M813" s="27"/>
      <c r="N813" s="27"/>
      <c r="O813" s="27"/>
      <c r="P813" s="27"/>
      <c r="Q813" s="27"/>
      <c r="R813" s="27"/>
      <c r="S813" s="27"/>
      <c r="T813" s="27"/>
      <c r="U813" s="24"/>
      <c r="V813" s="24"/>
    </row>
    <row r="814" spans="8:22" x14ac:dyDescent="0.2">
      <c r="H814" s="26" t="s">
        <v>784</v>
      </c>
      <c r="I814" s="27">
        <v>3195.79</v>
      </c>
      <c r="J814" s="27"/>
      <c r="K814" s="27"/>
      <c r="L814" s="27"/>
      <c r="M814" s="27"/>
      <c r="N814" s="27"/>
      <c r="O814" s="27"/>
      <c r="P814" s="27"/>
      <c r="Q814" s="27"/>
      <c r="R814" s="27"/>
      <c r="S814" s="27"/>
      <c r="T814" s="27"/>
      <c r="U814" s="24"/>
      <c r="V814" s="24"/>
    </row>
    <row r="815" spans="8:22" x14ac:dyDescent="0.2">
      <c r="H815" s="26" t="s">
        <v>788</v>
      </c>
      <c r="I815" s="27">
        <v>60.79</v>
      </c>
      <c r="J815" s="27"/>
      <c r="K815" s="27"/>
      <c r="L815" s="27"/>
      <c r="M815" s="27"/>
      <c r="N815" s="27"/>
      <c r="O815" s="27"/>
      <c r="P815" s="27"/>
      <c r="Q815" s="27"/>
      <c r="R815" s="27"/>
      <c r="S815" s="27"/>
      <c r="T815" s="27"/>
      <c r="U815" s="24"/>
      <c r="V815" s="24"/>
    </row>
    <row r="816" spans="8:22" x14ac:dyDescent="0.2">
      <c r="H816" s="26" t="s">
        <v>789</v>
      </c>
      <c r="I816" s="27">
        <v>379.55</v>
      </c>
      <c r="J816" s="27"/>
      <c r="K816" s="27"/>
      <c r="L816" s="27"/>
      <c r="M816" s="27"/>
      <c r="N816" s="27"/>
      <c r="O816" s="27"/>
      <c r="P816" s="27"/>
      <c r="Q816" s="27"/>
      <c r="R816" s="27"/>
      <c r="S816" s="27"/>
      <c r="T816" s="27"/>
      <c r="U816" s="24"/>
      <c r="V816" s="24"/>
    </row>
    <row r="817" spans="8:22" x14ac:dyDescent="0.2">
      <c r="H817" s="26" t="s">
        <v>1046</v>
      </c>
      <c r="I817" s="27">
        <v>24</v>
      </c>
      <c r="J817" s="27"/>
      <c r="K817" s="27"/>
      <c r="L817" s="27"/>
      <c r="M817" s="27"/>
      <c r="N817" s="27"/>
      <c r="O817" s="27"/>
      <c r="P817" s="27"/>
      <c r="Q817" s="27"/>
      <c r="R817" s="27"/>
      <c r="S817" s="27"/>
      <c r="T817" s="27"/>
      <c r="U817" s="24"/>
      <c r="V817" s="24"/>
    </row>
    <row r="818" spans="8:22" x14ac:dyDescent="0.2">
      <c r="H818" s="26" t="s">
        <v>715</v>
      </c>
      <c r="I818" s="27">
        <v>38.1</v>
      </c>
      <c r="J818" s="27"/>
      <c r="K818" s="27"/>
      <c r="L818" s="27"/>
      <c r="M818" s="27"/>
      <c r="N818" s="27"/>
      <c r="O818" s="27"/>
      <c r="P818" s="27"/>
      <c r="Q818" s="27"/>
      <c r="R818" s="27"/>
      <c r="S818" s="27"/>
      <c r="T818" s="27"/>
      <c r="U818" s="24"/>
      <c r="V818" s="24"/>
    </row>
    <row r="819" spans="8:22" x14ac:dyDescent="0.2">
      <c r="H819" s="26" t="s">
        <v>716</v>
      </c>
      <c r="I819" s="27">
        <v>781.99</v>
      </c>
      <c r="J819" s="27"/>
      <c r="K819" s="27"/>
      <c r="L819" s="27"/>
      <c r="M819" s="27"/>
      <c r="N819" s="27"/>
      <c r="O819" s="27"/>
      <c r="P819" s="27"/>
      <c r="Q819" s="27"/>
      <c r="R819" s="27"/>
      <c r="S819" s="27"/>
      <c r="T819" s="27"/>
      <c r="U819" s="24"/>
      <c r="V819" s="24"/>
    </row>
    <row r="820" spans="8:22" x14ac:dyDescent="0.2">
      <c r="H820" s="26" t="s">
        <v>130</v>
      </c>
      <c r="I820" s="27">
        <v>67.260000000000005</v>
      </c>
      <c r="J820" s="27"/>
      <c r="K820" s="27"/>
      <c r="L820" s="27"/>
      <c r="M820" s="27"/>
      <c r="N820" s="27"/>
      <c r="O820" s="27"/>
      <c r="P820" s="27"/>
      <c r="Q820" s="27"/>
      <c r="R820" s="27"/>
      <c r="S820" s="27"/>
      <c r="T820" s="27"/>
      <c r="U820" s="24"/>
      <c r="V820" s="24"/>
    </row>
    <row r="821" spans="8:22" x14ac:dyDescent="0.2">
      <c r="H821" s="26" t="s">
        <v>131</v>
      </c>
      <c r="I821" s="27">
        <v>1071.81</v>
      </c>
      <c r="J821" s="27"/>
      <c r="K821" s="27"/>
      <c r="L821" s="27"/>
      <c r="M821" s="27"/>
      <c r="N821" s="27"/>
      <c r="O821" s="27"/>
      <c r="P821" s="27"/>
      <c r="Q821" s="27"/>
      <c r="R821" s="27"/>
      <c r="S821" s="27"/>
      <c r="T821" s="27"/>
      <c r="U821" s="24"/>
      <c r="V821" s="24"/>
    </row>
    <row r="822" spans="8:22" x14ac:dyDescent="0.2">
      <c r="H822" s="26" t="s">
        <v>149</v>
      </c>
      <c r="I822" s="27">
        <v>9.85</v>
      </c>
      <c r="J822" s="27"/>
      <c r="K822" s="27"/>
      <c r="L822" s="27"/>
      <c r="M822" s="27"/>
      <c r="N822" s="27"/>
      <c r="O822" s="27"/>
      <c r="P822" s="27"/>
      <c r="Q822" s="27"/>
      <c r="R822" s="27"/>
      <c r="S822" s="27"/>
      <c r="T822" s="27"/>
      <c r="U822" s="24"/>
      <c r="V822" s="24"/>
    </row>
    <row r="823" spans="8:22" x14ac:dyDescent="0.2">
      <c r="H823" s="26" t="s">
        <v>1164</v>
      </c>
      <c r="I823" s="27">
        <v>14.69</v>
      </c>
      <c r="J823" s="27"/>
      <c r="K823" s="27"/>
      <c r="L823" s="27"/>
      <c r="M823" s="27"/>
      <c r="N823" s="27"/>
      <c r="O823" s="27"/>
      <c r="P823" s="27"/>
      <c r="Q823" s="27"/>
      <c r="R823" s="27"/>
      <c r="S823" s="27"/>
      <c r="T823" s="27"/>
      <c r="U823" s="24"/>
      <c r="V823" s="24"/>
    </row>
    <row r="824" spans="8:22" x14ac:dyDescent="0.2">
      <c r="H824" s="26" t="s">
        <v>876</v>
      </c>
      <c r="I824" s="27">
        <v>45.04</v>
      </c>
      <c r="J824" s="27"/>
      <c r="K824" s="27"/>
      <c r="L824" s="27"/>
      <c r="M824" s="27"/>
      <c r="N824" s="27"/>
      <c r="O824" s="27"/>
      <c r="P824" s="27"/>
      <c r="Q824" s="27"/>
      <c r="R824" s="27"/>
      <c r="S824" s="27"/>
      <c r="T824" s="27"/>
      <c r="U824" s="24"/>
      <c r="V824" s="24"/>
    </row>
    <row r="825" spans="8:22" x14ac:dyDescent="0.2">
      <c r="H825" s="26" t="s">
        <v>877</v>
      </c>
      <c r="I825" s="27">
        <v>1966.52</v>
      </c>
      <c r="J825" s="27"/>
      <c r="K825" s="27"/>
      <c r="L825" s="27"/>
      <c r="M825" s="27"/>
      <c r="N825" s="27"/>
      <c r="O825" s="27"/>
      <c r="P825" s="27"/>
      <c r="Q825" s="27"/>
      <c r="R825" s="27"/>
      <c r="S825" s="27"/>
      <c r="T825" s="27"/>
      <c r="U825" s="24"/>
      <c r="V825" s="24"/>
    </row>
    <row r="826" spans="8:22" x14ac:dyDescent="0.2">
      <c r="H826" s="26" t="s">
        <v>881</v>
      </c>
      <c r="I826" s="27">
        <v>79.98</v>
      </c>
      <c r="J826" s="27"/>
      <c r="K826" s="27"/>
      <c r="L826" s="27"/>
      <c r="M826" s="27"/>
      <c r="N826" s="27"/>
      <c r="O826" s="27"/>
      <c r="P826" s="27"/>
      <c r="Q826" s="27"/>
      <c r="R826" s="27"/>
      <c r="S826" s="27"/>
      <c r="T826" s="27"/>
      <c r="U826" s="24"/>
      <c r="V826" s="24"/>
    </row>
    <row r="827" spans="8:22" x14ac:dyDescent="0.2">
      <c r="H827" s="26" t="s">
        <v>882</v>
      </c>
      <c r="I827" s="27">
        <v>945.12</v>
      </c>
      <c r="J827" s="27"/>
      <c r="K827" s="27"/>
      <c r="L827" s="27"/>
      <c r="M827" s="27"/>
      <c r="N827" s="27"/>
      <c r="O827" s="27"/>
      <c r="P827" s="27"/>
      <c r="Q827" s="27"/>
      <c r="R827" s="27"/>
      <c r="S827" s="27"/>
      <c r="T827" s="27"/>
      <c r="U827" s="24"/>
      <c r="V827" s="24"/>
    </row>
    <row r="828" spans="8:22" x14ac:dyDescent="0.2">
      <c r="H828" s="26" t="s">
        <v>193</v>
      </c>
      <c r="I828" s="27">
        <v>22.42</v>
      </c>
      <c r="J828" s="27"/>
      <c r="K828" s="27"/>
      <c r="L828" s="27"/>
      <c r="M828" s="27"/>
      <c r="N828" s="27"/>
      <c r="O828" s="27"/>
      <c r="P828" s="27"/>
      <c r="Q828" s="27"/>
      <c r="R828" s="27"/>
      <c r="S828" s="27"/>
      <c r="T828" s="27"/>
      <c r="U828" s="24"/>
      <c r="V828" s="24"/>
    </row>
    <row r="829" spans="8:22" x14ac:dyDescent="0.2">
      <c r="H829" s="26" t="s">
        <v>194</v>
      </c>
      <c r="I829" s="27">
        <v>422.3</v>
      </c>
      <c r="J829" s="27"/>
      <c r="K829" s="27"/>
      <c r="L829" s="27"/>
      <c r="M829" s="27"/>
      <c r="N829" s="27"/>
      <c r="O829" s="27"/>
      <c r="P829" s="27"/>
      <c r="Q829" s="27"/>
      <c r="R829" s="27"/>
      <c r="S829" s="27"/>
      <c r="T829" s="27"/>
      <c r="U829" s="24"/>
      <c r="V829" s="24"/>
    </row>
    <row r="830" spans="8:22" x14ac:dyDescent="0.2">
      <c r="H830" s="26" t="s">
        <v>561</v>
      </c>
      <c r="I830" s="27">
        <v>12.11</v>
      </c>
      <c r="J830" s="27"/>
      <c r="K830" s="27"/>
      <c r="L830" s="27"/>
      <c r="M830" s="27"/>
      <c r="N830" s="27"/>
      <c r="O830" s="27"/>
      <c r="P830" s="27"/>
      <c r="Q830" s="27"/>
      <c r="R830" s="27"/>
      <c r="S830" s="27"/>
      <c r="T830" s="27"/>
      <c r="U830" s="24"/>
      <c r="V830" s="24"/>
    </row>
    <row r="831" spans="8:22" x14ac:dyDescent="0.2">
      <c r="H831" s="26" t="s">
        <v>562</v>
      </c>
      <c r="I831" s="27">
        <v>20.96</v>
      </c>
      <c r="J831" s="27"/>
      <c r="K831" s="27"/>
      <c r="L831" s="27"/>
      <c r="M831" s="27"/>
      <c r="N831" s="27"/>
      <c r="O831" s="27"/>
      <c r="P831" s="27"/>
      <c r="Q831" s="27"/>
      <c r="R831" s="27"/>
      <c r="S831" s="27"/>
      <c r="T831" s="27"/>
      <c r="U831" s="24"/>
      <c r="V831" s="24"/>
    </row>
    <row r="832" spans="8:22" x14ac:dyDescent="0.2">
      <c r="H832" s="26" t="s">
        <v>566</v>
      </c>
      <c r="I832" s="27">
        <v>20.77</v>
      </c>
      <c r="J832" s="27"/>
      <c r="K832" s="27"/>
      <c r="L832" s="27"/>
      <c r="M832" s="27"/>
      <c r="N832" s="27"/>
      <c r="O832" s="27"/>
      <c r="P832" s="27"/>
      <c r="Q832" s="27"/>
      <c r="R832" s="27"/>
      <c r="S832" s="27"/>
      <c r="T832" s="27"/>
      <c r="U832" s="24"/>
      <c r="V832" s="24"/>
    </row>
    <row r="833" spans="8:22" x14ac:dyDescent="0.2">
      <c r="H833" s="26" t="s">
        <v>567</v>
      </c>
      <c r="I833" s="27">
        <v>236.07</v>
      </c>
      <c r="J833" s="27"/>
      <c r="K833" s="27"/>
      <c r="L833" s="27"/>
      <c r="M833" s="27"/>
      <c r="N833" s="27"/>
      <c r="O833" s="27"/>
      <c r="P833" s="27"/>
      <c r="Q833" s="27"/>
      <c r="R833" s="27"/>
      <c r="S833" s="27"/>
      <c r="T833" s="27"/>
      <c r="U833" s="24"/>
      <c r="V833" s="24"/>
    </row>
    <row r="834" spans="8:22" x14ac:dyDescent="0.2">
      <c r="H834" s="26" t="s">
        <v>571</v>
      </c>
      <c r="I834" s="27">
        <v>8.6</v>
      </c>
      <c r="J834" s="27"/>
      <c r="K834" s="27"/>
      <c r="L834" s="27"/>
      <c r="M834" s="27"/>
      <c r="N834" s="27"/>
      <c r="O834" s="27"/>
      <c r="P834" s="27"/>
      <c r="Q834" s="27"/>
      <c r="R834" s="27"/>
      <c r="S834" s="27"/>
      <c r="T834" s="27"/>
      <c r="U834" s="24"/>
      <c r="V834" s="24"/>
    </row>
    <row r="835" spans="8:22" x14ac:dyDescent="0.2">
      <c r="H835" s="26" t="s">
        <v>572</v>
      </c>
      <c r="I835" s="27">
        <v>15.87</v>
      </c>
      <c r="J835" s="27"/>
      <c r="K835" s="27"/>
      <c r="L835" s="27"/>
      <c r="M835" s="27"/>
      <c r="N835" s="27"/>
      <c r="O835" s="27"/>
      <c r="P835" s="27"/>
      <c r="Q835" s="27"/>
      <c r="R835" s="27"/>
      <c r="S835" s="27"/>
      <c r="T835" s="27"/>
      <c r="U835" s="24"/>
      <c r="V835" s="24"/>
    </row>
    <row r="836" spans="8:22" x14ac:dyDescent="0.2">
      <c r="H836" s="26" t="s">
        <v>143</v>
      </c>
      <c r="I836" s="27">
        <v>569.41</v>
      </c>
      <c r="J836" s="27"/>
      <c r="K836" s="27"/>
      <c r="L836" s="27"/>
      <c r="M836" s="27"/>
      <c r="N836" s="27"/>
      <c r="O836" s="27"/>
      <c r="P836" s="27"/>
      <c r="Q836" s="27"/>
      <c r="R836" s="27"/>
      <c r="S836" s="27"/>
      <c r="T836" s="27"/>
      <c r="U836" s="24"/>
      <c r="V836" s="24"/>
    </row>
    <row r="837" spans="8:22" x14ac:dyDescent="0.2">
      <c r="H837" s="26" t="s">
        <v>145</v>
      </c>
      <c r="I837" s="27">
        <v>10253.709999999999</v>
      </c>
      <c r="J837" s="27"/>
      <c r="K837" s="27"/>
      <c r="L837" s="27"/>
      <c r="M837" s="27"/>
      <c r="N837" s="27"/>
      <c r="O837" s="27"/>
      <c r="P837" s="27"/>
      <c r="Q837" s="27"/>
      <c r="R837" s="27"/>
      <c r="S837" s="27"/>
      <c r="T837" s="27"/>
      <c r="U837" s="24"/>
      <c r="V837" s="24"/>
    </row>
    <row r="838" spans="8:22" x14ac:dyDescent="0.2">
      <c r="H838" s="26" t="s">
        <v>772</v>
      </c>
      <c r="I838" s="27">
        <v>101.04</v>
      </c>
      <c r="J838" s="27"/>
      <c r="K838" s="27"/>
      <c r="L838" s="27"/>
      <c r="M838" s="27"/>
      <c r="N838" s="27"/>
      <c r="O838" s="27"/>
      <c r="P838" s="27"/>
      <c r="Q838" s="27"/>
      <c r="R838" s="27"/>
      <c r="S838" s="27"/>
      <c r="T838" s="27"/>
      <c r="U838" s="24"/>
      <c r="V838" s="24"/>
    </row>
    <row r="839" spans="8:22" x14ac:dyDescent="0.2">
      <c r="H839" s="26" t="s">
        <v>774</v>
      </c>
      <c r="I839" s="27">
        <v>2557.14</v>
      </c>
      <c r="J839" s="27"/>
      <c r="K839" s="27"/>
      <c r="L839" s="27"/>
      <c r="M839" s="27"/>
      <c r="N839" s="27"/>
      <c r="O839" s="27"/>
      <c r="P839" s="27"/>
      <c r="Q839" s="27"/>
      <c r="R839" s="27"/>
      <c r="S839" s="27"/>
      <c r="T839" s="27"/>
      <c r="U839" s="24"/>
      <c r="V839" s="24"/>
    </row>
    <row r="840" spans="8:22" x14ac:dyDescent="0.2">
      <c r="H840" s="26" t="s">
        <v>124</v>
      </c>
      <c r="I840" s="27">
        <v>238.59</v>
      </c>
      <c r="J840" s="27"/>
      <c r="K840" s="27"/>
      <c r="L840" s="27"/>
      <c r="M840" s="27"/>
      <c r="N840" s="27"/>
      <c r="O840" s="27"/>
      <c r="P840" s="27"/>
      <c r="Q840" s="27"/>
      <c r="R840" s="27"/>
      <c r="S840" s="27"/>
      <c r="T840" s="27"/>
      <c r="U840" s="24"/>
      <c r="V840" s="24"/>
    </row>
    <row r="841" spans="8:22" x14ac:dyDescent="0.2">
      <c r="H841" s="26" t="s">
        <v>126</v>
      </c>
      <c r="I841" s="27">
        <v>2448</v>
      </c>
      <c r="J841" s="27"/>
      <c r="K841" s="27"/>
      <c r="L841" s="27"/>
      <c r="M841" s="27"/>
      <c r="N841" s="27"/>
      <c r="O841" s="27"/>
      <c r="P841" s="27"/>
      <c r="Q841" s="27"/>
      <c r="R841" s="27"/>
      <c r="S841" s="27"/>
      <c r="T841" s="27"/>
      <c r="U841" s="24"/>
      <c r="V841" s="24"/>
    </row>
    <row r="842" spans="8:22" x14ac:dyDescent="0.2">
      <c r="H842" s="26" t="s">
        <v>136</v>
      </c>
      <c r="I842" s="27">
        <v>9.08</v>
      </c>
      <c r="J842" s="27"/>
      <c r="K842" s="27"/>
      <c r="L842" s="27"/>
      <c r="M842" s="27"/>
      <c r="N842" s="27"/>
      <c r="O842" s="27"/>
      <c r="P842" s="27"/>
      <c r="Q842" s="27"/>
      <c r="R842" s="27"/>
      <c r="S842" s="27"/>
      <c r="T842" s="27"/>
      <c r="U842" s="24"/>
      <c r="V842" s="24"/>
    </row>
    <row r="843" spans="8:22" x14ac:dyDescent="0.2">
      <c r="H843" s="26" t="s">
        <v>138</v>
      </c>
      <c r="I843" s="27">
        <v>100.54</v>
      </c>
      <c r="J843" s="27"/>
      <c r="K843" s="27"/>
      <c r="L843" s="27"/>
      <c r="M843" s="27"/>
      <c r="N843" s="27"/>
      <c r="O843" s="27"/>
      <c r="P843" s="27"/>
      <c r="Q843" s="27"/>
      <c r="R843" s="27"/>
      <c r="S843" s="27"/>
      <c r="T843" s="27"/>
      <c r="U843" s="24"/>
      <c r="V843" s="24"/>
    </row>
    <row r="844" spans="8:22" x14ac:dyDescent="0.2">
      <c r="H844" s="26" t="s">
        <v>199</v>
      </c>
      <c r="I844" s="27">
        <v>220.7</v>
      </c>
      <c r="J844" s="27"/>
      <c r="K844" s="27"/>
      <c r="L844" s="27"/>
      <c r="M844" s="27"/>
      <c r="N844" s="27"/>
      <c r="O844" s="27"/>
      <c r="P844" s="27"/>
      <c r="Q844" s="27"/>
      <c r="R844" s="27"/>
      <c r="S844" s="27"/>
      <c r="T844" s="27"/>
      <c r="U844" s="24"/>
      <c r="V844" s="24"/>
    </row>
    <row r="845" spans="8:22" x14ac:dyDescent="0.2">
      <c r="H845" s="26" t="s">
        <v>166</v>
      </c>
      <c r="I845" s="27">
        <v>5148.03</v>
      </c>
      <c r="J845" s="27"/>
      <c r="K845" s="27"/>
      <c r="L845" s="27"/>
      <c r="M845" s="27"/>
      <c r="N845" s="27"/>
      <c r="O845" s="27"/>
      <c r="P845" s="27"/>
      <c r="Q845" s="27"/>
      <c r="R845" s="27"/>
      <c r="S845" s="27"/>
      <c r="T845" s="27"/>
      <c r="U845" s="24"/>
      <c r="V845" s="24"/>
    </row>
    <row r="846" spans="8:22" x14ac:dyDescent="0.2">
      <c r="H846" s="26" t="s">
        <v>1413</v>
      </c>
      <c r="J846" s="28">
        <v>0.83199999999999996</v>
      </c>
      <c r="T846" s="27"/>
    </row>
    <row r="847" spans="8:22" x14ac:dyDescent="0.2">
      <c r="H847" s="26" t="s">
        <v>1414</v>
      </c>
      <c r="J847" s="28">
        <v>2</v>
      </c>
    </row>
  </sheetData>
  <phoneticPr fontId="8"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68"/>
  <sheetViews>
    <sheetView zoomScaleNormal="100" workbookViewId="0"/>
  </sheetViews>
  <sheetFormatPr defaultRowHeight="11.25" x14ac:dyDescent="0.2"/>
  <cols>
    <col min="1" max="1" width="10.33203125" style="19" bestFit="1" customWidth="1"/>
    <col min="2" max="5" width="11.1640625" style="19" bestFit="1" customWidth="1"/>
    <col min="6" max="16384" width="9.33203125" style="19"/>
  </cols>
  <sheetData>
    <row r="1" spans="1:5" s="24" customFormat="1" ht="18" customHeight="1" x14ac:dyDescent="0.2">
      <c r="A1" s="31"/>
      <c r="B1" s="25">
        <v>41364</v>
      </c>
      <c r="C1" s="25">
        <v>41455</v>
      </c>
      <c r="D1" s="25">
        <v>41547</v>
      </c>
      <c r="E1" s="25">
        <v>41639</v>
      </c>
    </row>
    <row r="2" spans="1:5" s="24" customFormat="1" ht="18" customHeight="1" x14ac:dyDescent="0.2">
      <c r="A2" s="35" t="s">
        <v>1183</v>
      </c>
      <c r="B2" s="27">
        <v>38</v>
      </c>
      <c r="C2" s="27">
        <v>38</v>
      </c>
      <c r="D2" s="27">
        <v>38</v>
      </c>
      <c r="E2" s="27">
        <v>38</v>
      </c>
    </row>
    <row r="3" spans="1:5" s="24" customFormat="1" ht="18" customHeight="1" x14ac:dyDescent="0.2">
      <c r="A3" s="35" t="s">
        <v>1184</v>
      </c>
      <c r="B3" s="27">
        <v>8</v>
      </c>
      <c r="C3" s="27">
        <v>8</v>
      </c>
      <c r="D3" s="27">
        <v>9</v>
      </c>
      <c r="E3" s="27">
        <v>8</v>
      </c>
    </row>
    <row r="4" spans="1:5" s="24" customFormat="1" ht="18" customHeight="1" x14ac:dyDescent="0.2">
      <c r="A4" s="35" t="s">
        <v>1185</v>
      </c>
      <c r="B4" s="27">
        <v>461</v>
      </c>
      <c r="C4" s="27">
        <v>447</v>
      </c>
      <c r="D4" s="27">
        <v>519</v>
      </c>
      <c r="E4" s="27">
        <v>499</v>
      </c>
    </row>
    <row r="5" spans="1:5" s="24" customFormat="1" ht="18" customHeight="1" x14ac:dyDescent="0.2">
      <c r="A5" s="35" t="s">
        <v>1252</v>
      </c>
      <c r="B5" s="30">
        <v>1141</v>
      </c>
      <c r="C5" s="30">
        <v>1101</v>
      </c>
      <c r="D5" s="30">
        <v>1190</v>
      </c>
      <c r="E5" s="30">
        <v>1183</v>
      </c>
    </row>
    <row r="6" spans="1:5" s="24" customFormat="1" ht="18" customHeight="1" x14ac:dyDescent="0.2">
      <c r="A6" s="35" t="s">
        <v>1279</v>
      </c>
      <c r="B6" s="30">
        <v>1141</v>
      </c>
      <c r="C6" s="30">
        <v>1101</v>
      </c>
      <c r="D6" s="30">
        <v>1190</v>
      </c>
      <c r="E6" s="30">
        <v>1183</v>
      </c>
    </row>
    <row r="7" spans="1:5" s="24" customFormat="1" ht="18" customHeight="1" x14ac:dyDescent="0.2">
      <c r="A7" s="35" t="s">
        <v>1186</v>
      </c>
      <c r="B7" s="27">
        <v>1</v>
      </c>
      <c r="C7" s="27">
        <v>1</v>
      </c>
      <c r="D7" s="27">
        <v>1</v>
      </c>
      <c r="E7" s="27">
        <v>1</v>
      </c>
    </row>
    <row r="8" spans="1:5" s="24" customFormat="1" ht="18" customHeight="1" x14ac:dyDescent="0.2">
      <c r="A8" s="35" t="s">
        <v>1187</v>
      </c>
      <c r="B8" s="27">
        <v>2</v>
      </c>
      <c r="C8" s="27">
        <v>2</v>
      </c>
      <c r="D8" s="27">
        <v>2</v>
      </c>
      <c r="E8" s="27">
        <v>2</v>
      </c>
    </row>
    <row r="9" spans="1:5" s="24" customFormat="1" ht="18" customHeight="1" x14ac:dyDescent="0.2">
      <c r="A9" s="35" t="s">
        <v>1253</v>
      </c>
      <c r="B9" s="30">
        <v>293</v>
      </c>
      <c r="C9" s="30">
        <v>285</v>
      </c>
      <c r="D9" s="30">
        <v>276</v>
      </c>
      <c r="E9" s="30">
        <v>281</v>
      </c>
    </row>
    <row r="10" spans="1:5" s="24" customFormat="1" ht="18" customHeight="1" x14ac:dyDescent="0.2">
      <c r="A10" s="35" t="s">
        <v>1280</v>
      </c>
      <c r="B10" s="30">
        <v>293</v>
      </c>
      <c r="C10" s="30">
        <v>285</v>
      </c>
      <c r="D10" s="30">
        <v>276</v>
      </c>
      <c r="E10" s="30">
        <v>281</v>
      </c>
    </row>
    <row r="11" spans="1:5" s="24" customFormat="1" ht="18" customHeight="1" x14ac:dyDescent="0.2">
      <c r="A11" s="35" t="s">
        <v>1188</v>
      </c>
      <c r="B11" s="27">
        <v>2</v>
      </c>
      <c r="C11" s="27">
        <v>2</v>
      </c>
      <c r="D11" s="27">
        <v>2</v>
      </c>
      <c r="E11" s="27">
        <v>3</v>
      </c>
    </row>
    <row r="12" spans="1:5" s="24" customFormat="1" ht="18" customHeight="1" x14ac:dyDescent="0.2">
      <c r="A12" s="35" t="s">
        <v>1254</v>
      </c>
      <c r="B12" s="30">
        <v>303</v>
      </c>
      <c r="C12" s="30">
        <v>314</v>
      </c>
      <c r="D12" s="30">
        <v>316</v>
      </c>
      <c r="E12" s="30">
        <v>320</v>
      </c>
    </row>
    <row r="13" spans="1:5" s="24" customFormat="1" ht="18" customHeight="1" x14ac:dyDescent="0.2">
      <c r="A13" s="35" t="s">
        <v>1281</v>
      </c>
      <c r="B13" s="30">
        <v>303</v>
      </c>
      <c r="C13" s="30">
        <v>314</v>
      </c>
      <c r="D13" s="30">
        <v>316</v>
      </c>
      <c r="E13" s="30">
        <v>320</v>
      </c>
    </row>
    <row r="14" spans="1:5" s="24" customFormat="1" ht="18" customHeight="1" x14ac:dyDescent="0.2">
      <c r="A14" s="35" t="s">
        <v>1189</v>
      </c>
      <c r="B14" s="27">
        <v>91</v>
      </c>
      <c r="C14" s="27">
        <v>94</v>
      </c>
      <c r="D14" s="27">
        <v>89</v>
      </c>
      <c r="E14" s="27">
        <v>88</v>
      </c>
    </row>
    <row r="15" spans="1:5" s="24" customFormat="1" ht="18" customHeight="1" x14ac:dyDescent="0.2">
      <c r="A15" s="35" t="s">
        <v>1190</v>
      </c>
      <c r="B15" s="27">
        <v>2</v>
      </c>
      <c r="C15" s="27">
        <v>2</v>
      </c>
      <c r="D15" s="27">
        <v>2</v>
      </c>
      <c r="E15" s="27">
        <v>2</v>
      </c>
    </row>
    <row r="16" spans="1:5" s="24" customFormat="1" ht="18" customHeight="1" x14ac:dyDescent="0.2">
      <c r="A16" s="35" t="s">
        <v>1255</v>
      </c>
      <c r="B16" s="30">
        <v>1576</v>
      </c>
      <c r="C16" s="30">
        <v>1521</v>
      </c>
      <c r="D16" s="30">
        <v>1456</v>
      </c>
      <c r="E16" s="30">
        <v>1445</v>
      </c>
    </row>
    <row r="17" spans="1:5" s="24" customFormat="1" ht="18" customHeight="1" x14ac:dyDescent="0.2">
      <c r="A17" s="35" t="s">
        <v>1282</v>
      </c>
      <c r="B17" s="30">
        <v>1576</v>
      </c>
      <c r="C17" s="30">
        <v>1521</v>
      </c>
      <c r="D17" s="30">
        <v>1456</v>
      </c>
      <c r="E17" s="30">
        <v>1445</v>
      </c>
    </row>
    <row r="18" spans="1:5" s="24" customFormat="1" ht="18" customHeight="1" x14ac:dyDescent="0.2">
      <c r="A18" s="35" t="s">
        <v>1191</v>
      </c>
      <c r="B18" s="27">
        <v>6</v>
      </c>
      <c r="C18" s="27">
        <v>6</v>
      </c>
      <c r="D18" s="27">
        <v>6</v>
      </c>
      <c r="E18" s="27">
        <v>6</v>
      </c>
    </row>
    <row r="19" spans="1:5" s="24" customFormat="1" ht="18" customHeight="1" x14ac:dyDescent="0.2">
      <c r="A19" s="35" t="s">
        <v>1192</v>
      </c>
      <c r="B19" s="27">
        <v>47</v>
      </c>
      <c r="C19" s="27">
        <v>44</v>
      </c>
      <c r="D19" s="27">
        <v>41</v>
      </c>
      <c r="E19" s="27">
        <v>40</v>
      </c>
    </row>
    <row r="20" spans="1:5" s="24" customFormat="1" ht="18" customHeight="1" x14ac:dyDescent="0.2">
      <c r="A20" s="35" t="s">
        <v>1256</v>
      </c>
      <c r="B20" s="30">
        <v>3340</v>
      </c>
      <c r="C20" s="30">
        <v>3334</v>
      </c>
      <c r="D20" s="30">
        <v>3344</v>
      </c>
      <c r="E20" s="30">
        <v>3361</v>
      </c>
    </row>
    <row r="21" spans="1:5" s="24" customFormat="1" ht="18" customHeight="1" x14ac:dyDescent="0.2">
      <c r="A21" s="35" t="s">
        <v>1283</v>
      </c>
      <c r="B21" s="30">
        <v>3340</v>
      </c>
      <c r="C21" s="30">
        <v>3334</v>
      </c>
      <c r="D21" s="30">
        <v>3344</v>
      </c>
      <c r="E21" s="30">
        <v>3361</v>
      </c>
    </row>
    <row r="22" spans="1:5" s="24" customFormat="1" ht="18" customHeight="1" x14ac:dyDescent="0.2">
      <c r="A22" s="35" t="s">
        <v>1193</v>
      </c>
      <c r="B22" s="27">
        <v>135</v>
      </c>
      <c r="C22" s="27">
        <v>132</v>
      </c>
      <c r="D22" s="27">
        <v>127</v>
      </c>
      <c r="E22" s="27">
        <v>127</v>
      </c>
    </row>
    <row r="23" spans="1:5" s="24" customFormat="1" ht="18" customHeight="1" x14ac:dyDescent="0.2">
      <c r="A23" s="35" t="s">
        <v>1194</v>
      </c>
      <c r="B23" s="27">
        <v>42</v>
      </c>
      <c r="C23" s="27">
        <v>40</v>
      </c>
      <c r="D23" s="27">
        <v>42</v>
      </c>
      <c r="E23" s="27">
        <v>41</v>
      </c>
    </row>
    <row r="24" spans="1:5" s="24" customFormat="1" ht="18" customHeight="1" x14ac:dyDescent="0.2">
      <c r="A24" s="35" t="s">
        <v>1195</v>
      </c>
      <c r="B24" s="27">
        <v>658</v>
      </c>
      <c r="C24" s="27">
        <v>649</v>
      </c>
      <c r="D24" s="27">
        <v>683</v>
      </c>
      <c r="E24" s="27">
        <v>686</v>
      </c>
    </row>
    <row r="25" spans="1:5" s="24" customFormat="1" ht="18" customHeight="1" x14ac:dyDescent="0.2">
      <c r="A25" s="35" t="s">
        <v>1257</v>
      </c>
      <c r="B25" s="30">
        <v>10429</v>
      </c>
      <c r="C25" s="30">
        <v>10411</v>
      </c>
      <c r="D25" s="30">
        <v>11042</v>
      </c>
      <c r="E25" s="30">
        <v>10523</v>
      </c>
    </row>
    <row r="26" spans="1:5" s="24" customFormat="1" ht="18" customHeight="1" x14ac:dyDescent="0.2">
      <c r="A26" s="35" t="s">
        <v>1284</v>
      </c>
      <c r="B26" s="30">
        <v>10429</v>
      </c>
      <c r="C26" s="30">
        <v>10411</v>
      </c>
      <c r="D26" s="30">
        <v>10477</v>
      </c>
      <c r="E26" s="30">
        <v>10523</v>
      </c>
    </row>
    <row r="27" spans="1:5" s="24" customFormat="1" ht="18" customHeight="1" x14ac:dyDescent="0.2">
      <c r="A27" s="35" t="s">
        <v>1196</v>
      </c>
      <c r="B27" s="27">
        <v>73</v>
      </c>
      <c r="C27" s="27">
        <v>72</v>
      </c>
      <c r="D27" s="27">
        <v>72</v>
      </c>
      <c r="E27" s="27">
        <v>74</v>
      </c>
    </row>
    <row r="28" spans="1:5" s="24" customFormat="1" ht="18" customHeight="1" x14ac:dyDescent="0.2">
      <c r="A28" s="35" t="s">
        <v>1197</v>
      </c>
      <c r="B28" s="27">
        <v>27</v>
      </c>
      <c r="C28" s="27">
        <v>26</v>
      </c>
      <c r="D28" s="27">
        <v>26</v>
      </c>
      <c r="E28" s="27">
        <v>19</v>
      </c>
    </row>
    <row r="29" spans="1:5" s="24" customFormat="1" ht="18" customHeight="1" x14ac:dyDescent="0.2">
      <c r="A29" s="35" t="s">
        <v>1198</v>
      </c>
      <c r="B29" s="27">
        <v>185</v>
      </c>
      <c r="C29" s="27">
        <v>182</v>
      </c>
      <c r="D29" s="27">
        <v>187</v>
      </c>
      <c r="E29" s="27">
        <v>192</v>
      </c>
    </row>
    <row r="30" spans="1:5" s="24" customFormat="1" ht="18" customHeight="1" x14ac:dyDescent="0.2">
      <c r="A30" s="35" t="s">
        <v>1258</v>
      </c>
      <c r="B30" s="30">
        <v>3198</v>
      </c>
      <c r="C30" s="30">
        <v>3203</v>
      </c>
      <c r="D30" s="30">
        <v>3428</v>
      </c>
      <c r="E30" s="30">
        <v>3243</v>
      </c>
    </row>
    <row r="31" spans="1:5" s="24" customFormat="1" ht="18" customHeight="1" x14ac:dyDescent="0.2">
      <c r="A31" s="35" t="s">
        <v>1285</v>
      </c>
      <c r="B31" s="30">
        <v>3198</v>
      </c>
      <c r="C31" s="30">
        <v>3203</v>
      </c>
      <c r="D31" s="30">
        <v>3230</v>
      </c>
      <c r="E31" s="30">
        <v>3243</v>
      </c>
    </row>
    <row r="32" spans="1:5" s="24" customFormat="1" ht="18" customHeight="1" x14ac:dyDescent="0.2">
      <c r="A32" s="35" t="s">
        <v>1199</v>
      </c>
      <c r="B32" s="27">
        <v>14</v>
      </c>
      <c r="C32" s="27">
        <v>14</v>
      </c>
      <c r="D32" s="27">
        <v>12</v>
      </c>
      <c r="E32" s="27">
        <v>12</v>
      </c>
    </row>
    <row r="33" spans="1:5" s="24" customFormat="1" ht="18" customHeight="1" x14ac:dyDescent="0.2">
      <c r="A33" s="35" t="s">
        <v>1259</v>
      </c>
      <c r="B33" s="30">
        <v>675</v>
      </c>
      <c r="C33" s="30">
        <v>686</v>
      </c>
      <c r="D33" s="30">
        <v>674</v>
      </c>
      <c r="E33" s="30">
        <v>683</v>
      </c>
    </row>
    <row r="34" spans="1:5" s="24" customFormat="1" ht="18" customHeight="1" x14ac:dyDescent="0.2">
      <c r="A34" s="35" t="s">
        <v>1286</v>
      </c>
      <c r="B34" s="30">
        <v>675</v>
      </c>
      <c r="C34" s="30">
        <v>686</v>
      </c>
      <c r="D34" s="30">
        <v>674</v>
      </c>
      <c r="E34" s="30">
        <v>683</v>
      </c>
    </row>
    <row r="35" spans="1:5" s="24" customFormat="1" ht="18" customHeight="1" x14ac:dyDescent="0.2">
      <c r="A35" s="35" t="s">
        <v>1240</v>
      </c>
      <c r="B35" s="27">
        <v>528</v>
      </c>
      <c r="C35" s="27">
        <v>530</v>
      </c>
      <c r="D35" s="27">
        <v>549</v>
      </c>
      <c r="E35" s="27">
        <v>550</v>
      </c>
    </row>
    <row r="36" spans="1:5" s="24" customFormat="1" ht="18" customHeight="1" x14ac:dyDescent="0.2">
      <c r="A36" s="35" t="s">
        <v>1241</v>
      </c>
      <c r="B36" s="27">
        <v>187</v>
      </c>
      <c r="C36" s="27">
        <v>183</v>
      </c>
      <c r="D36" s="27">
        <v>187</v>
      </c>
      <c r="E36" s="27">
        <v>178</v>
      </c>
    </row>
    <row r="37" spans="1:5" s="24" customFormat="1" ht="18" customHeight="1" x14ac:dyDescent="0.2">
      <c r="A37" s="35" t="s">
        <v>1242</v>
      </c>
      <c r="B37" s="27">
        <v>2855</v>
      </c>
      <c r="C37" s="27">
        <v>2801</v>
      </c>
      <c r="D37" s="27">
        <v>2858</v>
      </c>
      <c r="E37" s="27">
        <v>2842</v>
      </c>
    </row>
    <row r="38" spans="1:5" s="24" customFormat="1" ht="18" customHeight="1" x14ac:dyDescent="0.2">
      <c r="A38" s="35" t="s">
        <v>1275</v>
      </c>
      <c r="B38" s="30">
        <v>34722</v>
      </c>
      <c r="C38" s="30">
        <v>34716</v>
      </c>
      <c r="D38" s="30">
        <v>37184</v>
      </c>
      <c r="E38" s="30">
        <v>35115</v>
      </c>
    </row>
    <row r="39" spans="1:5" s="24" customFormat="1" ht="18" customHeight="1" x14ac:dyDescent="0.2">
      <c r="A39" s="35" t="s">
        <v>1302</v>
      </c>
      <c r="B39" s="30">
        <v>34722</v>
      </c>
      <c r="C39" s="30">
        <v>34716</v>
      </c>
      <c r="D39" s="30">
        <v>34955</v>
      </c>
      <c r="E39" s="30">
        <v>35115</v>
      </c>
    </row>
    <row r="40" spans="1:5" s="24" customFormat="1" ht="18" customHeight="1" x14ac:dyDescent="0.2">
      <c r="A40" s="35" t="s">
        <v>1200</v>
      </c>
      <c r="B40" s="27">
        <v>134</v>
      </c>
      <c r="C40" s="27">
        <v>128</v>
      </c>
      <c r="D40" s="27">
        <v>128</v>
      </c>
      <c r="E40" s="27">
        <v>133</v>
      </c>
    </row>
    <row r="41" spans="1:5" s="24" customFormat="1" ht="18" customHeight="1" x14ac:dyDescent="0.2">
      <c r="A41" s="35" t="s">
        <v>1201</v>
      </c>
      <c r="B41" s="27">
        <v>53</v>
      </c>
      <c r="C41" s="27">
        <v>52</v>
      </c>
      <c r="D41" s="27">
        <v>57</v>
      </c>
      <c r="E41" s="27">
        <v>59</v>
      </c>
    </row>
    <row r="42" spans="1:5" s="24" customFormat="1" ht="18" customHeight="1" x14ac:dyDescent="0.2">
      <c r="A42" s="35" t="s">
        <v>1202</v>
      </c>
      <c r="B42" s="27">
        <v>545</v>
      </c>
      <c r="C42" s="27">
        <v>541</v>
      </c>
      <c r="D42" s="27">
        <v>571</v>
      </c>
      <c r="E42" s="27">
        <v>561</v>
      </c>
    </row>
    <row r="43" spans="1:5" s="24" customFormat="1" ht="18" customHeight="1" x14ac:dyDescent="0.2">
      <c r="A43" s="35" t="s">
        <v>1260</v>
      </c>
      <c r="B43" s="30">
        <v>8675</v>
      </c>
      <c r="C43" s="30">
        <v>8663</v>
      </c>
      <c r="D43" s="30">
        <v>9302</v>
      </c>
      <c r="E43" s="30">
        <v>8816</v>
      </c>
    </row>
    <row r="44" spans="1:5" s="24" customFormat="1" ht="18" customHeight="1" x14ac:dyDescent="0.2">
      <c r="A44" s="35" t="s">
        <v>1287</v>
      </c>
      <c r="B44" s="30">
        <v>8675</v>
      </c>
      <c r="C44" s="30">
        <v>8663</v>
      </c>
      <c r="D44" s="30">
        <v>8760</v>
      </c>
      <c r="E44" s="30">
        <v>8816</v>
      </c>
    </row>
    <row r="45" spans="1:5" s="24" customFormat="1" ht="18" customHeight="1" x14ac:dyDescent="0.2">
      <c r="A45" s="35" t="s">
        <v>1203</v>
      </c>
      <c r="B45" s="27">
        <v>349</v>
      </c>
      <c r="C45" s="27">
        <v>356</v>
      </c>
      <c r="D45" s="27">
        <v>373</v>
      </c>
      <c r="E45" s="27">
        <v>376</v>
      </c>
    </row>
    <row r="46" spans="1:5" s="24" customFormat="1" ht="18" customHeight="1" x14ac:dyDescent="0.2">
      <c r="A46" s="35" t="s">
        <v>1204</v>
      </c>
      <c r="B46" s="27">
        <v>187</v>
      </c>
      <c r="C46" s="27">
        <v>187</v>
      </c>
      <c r="D46" s="27">
        <v>186</v>
      </c>
      <c r="E46" s="27">
        <v>181</v>
      </c>
    </row>
    <row r="47" spans="1:5" s="24" customFormat="1" ht="18" customHeight="1" x14ac:dyDescent="0.2">
      <c r="A47" s="35" t="s">
        <v>1205</v>
      </c>
      <c r="B47" s="27">
        <v>3560</v>
      </c>
      <c r="C47" s="27">
        <v>3517</v>
      </c>
      <c r="D47" s="27">
        <v>3683</v>
      </c>
      <c r="E47" s="27">
        <v>3658</v>
      </c>
    </row>
    <row r="48" spans="1:5" s="24" customFormat="1" ht="18" customHeight="1" x14ac:dyDescent="0.2">
      <c r="A48" s="35" t="s">
        <v>1261</v>
      </c>
      <c r="B48" s="30">
        <v>38909</v>
      </c>
      <c r="C48" s="30">
        <v>38968</v>
      </c>
      <c r="D48" s="30">
        <v>41222</v>
      </c>
      <c r="E48" s="30">
        <v>39426</v>
      </c>
    </row>
    <row r="49" spans="1:5" s="24" customFormat="1" ht="18" customHeight="1" x14ac:dyDescent="0.2">
      <c r="A49" s="35" t="s">
        <v>1288</v>
      </c>
      <c r="B49" s="30">
        <v>38909</v>
      </c>
      <c r="C49" s="30">
        <v>38968</v>
      </c>
      <c r="D49" s="30">
        <v>39208</v>
      </c>
      <c r="E49" s="30">
        <v>39426</v>
      </c>
    </row>
    <row r="50" spans="1:5" s="24" customFormat="1" ht="18" customHeight="1" x14ac:dyDescent="0.2">
      <c r="A50" s="35" t="s">
        <v>1206</v>
      </c>
      <c r="B50" s="27">
        <v>281</v>
      </c>
      <c r="C50" s="27">
        <v>280</v>
      </c>
      <c r="D50" s="27">
        <v>285</v>
      </c>
      <c r="E50" s="27">
        <v>284</v>
      </c>
    </row>
    <row r="51" spans="1:5" s="24" customFormat="1" ht="18" customHeight="1" x14ac:dyDescent="0.2">
      <c r="A51" s="35" t="s">
        <v>1207</v>
      </c>
      <c r="B51" s="27">
        <v>104</v>
      </c>
      <c r="C51" s="27">
        <v>101</v>
      </c>
      <c r="D51" s="27">
        <v>98</v>
      </c>
      <c r="E51" s="27">
        <v>92</v>
      </c>
    </row>
    <row r="52" spans="1:5" s="24" customFormat="1" ht="18" customHeight="1" x14ac:dyDescent="0.2">
      <c r="A52" s="35" t="s">
        <v>1208</v>
      </c>
      <c r="B52" s="27">
        <v>581</v>
      </c>
      <c r="C52" s="27">
        <v>597</v>
      </c>
      <c r="D52" s="27">
        <v>590</v>
      </c>
      <c r="E52" s="27">
        <v>582</v>
      </c>
    </row>
    <row r="53" spans="1:5" s="24" customFormat="1" ht="18" customHeight="1" x14ac:dyDescent="0.2">
      <c r="A53" s="35" t="s">
        <v>1262</v>
      </c>
      <c r="B53" s="30">
        <v>10084</v>
      </c>
      <c r="C53" s="30">
        <v>10095</v>
      </c>
      <c r="D53" s="30">
        <v>10743</v>
      </c>
      <c r="E53" s="30">
        <v>10085</v>
      </c>
    </row>
    <row r="54" spans="1:5" s="24" customFormat="1" ht="18" customHeight="1" x14ac:dyDescent="0.2">
      <c r="A54" s="35" t="s">
        <v>1289</v>
      </c>
      <c r="B54" s="30">
        <v>10084</v>
      </c>
      <c r="C54" s="30">
        <v>10095</v>
      </c>
      <c r="D54" s="30">
        <v>10114</v>
      </c>
      <c r="E54" s="30">
        <v>10085</v>
      </c>
    </row>
    <row r="55" spans="1:5" s="24" customFormat="1" ht="18" customHeight="1" x14ac:dyDescent="0.2">
      <c r="A55" s="35" t="s">
        <v>1209</v>
      </c>
      <c r="B55" s="27">
        <v>9</v>
      </c>
      <c r="C55" s="27">
        <v>11</v>
      </c>
      <c r="D55" s="27">
        <v>11</v>
      </c>
      <c r="E55" s="27">
        <v>11</v>
      </c>
    </row>
    <row r="56" spans="1:5" s="24" customFormat="1" ht="18" customHeight="1" x14ac:dyDescent="0.2">
      <c r="A56" s="35" t="s">
        <v>1210</v>
      </c>
      <c r="B56" s="27">
        <v>97</v>
      </c>
      <c r="C56" s="27">
        <v>97</v>
      </c>
      <c r="D56" s="27">
        <v>95</v>
      </c>
      <c r="E56" s="27">
        <v>99</v>
      </c>
    </row>
    <row r="57" spans="1:5" s="24" customFormat="1" ht="18" customHeight="1" x14ac:dyDescent="0.2">
      <c r="A57" s="35" t="s">
        <v>1263</v>
      </c>
      <c r="B57" s="30">
        <v>1470</v>
      </c>
      <c r="C57" s="30">
        <v>1465</v>
      </c>
      <c r="D57" s="30">
        <v>1495</v>
      </c>
      <c r="E57" s="30">
        <v>1526</v>
      </c>
    </row>
    <row r="58" spans="1:5" s="24" customFormat="1" ht="18" customHeight="1" x14ac:dyDescent="0.2">
      <c r="A58" s="35" t="s">
        <v>1290</v>
      </c>
      <c r="B58" s="30">
        <v>1470</v>
      </c>
      <c r="C58" s="30">
        <v>1465</v>
      </c>
      <c r="D58" s="30">
        <v>1495</v>
      </c>
      <c r="E58" s="30">
        <v>1526</v>
      </c>
    </row>
    <row r="59" spans="1:5" s="24" customFormat="1" ht="18" customHeight="1" x14ac:dyDescent="0.2">
      <c r="A59" s="35" t="s">
        <v>1211</v>
      </c>
      <c r="B59" s="27">
        <v>172</v>
      </c>
      <c r="C59" s="27">
        <v>165</v>
      </c>
      <c r="D59" s="27">
        <v>166</v>
      </c>
      <c r="E59" s="27">
        <v>165</v>
      </c>
    </row>
    <row r="60" spans="1:5" s="24" customFormat="1" ht="18" customHeight="1" x14ac:dyDescent="0.2">
      <c r="A60" s="35" t="s">
        <v>1212</v>
      </c>
      <c r="B60" s="27">
        <v>53</v>
      </c>
      <c r="C60" s="27">
        <v>55</v>
      </c>
      <c r="D60" s="27">
        <v>51</v>
      </c>
      <c r="E60" s="27">
        <v>47</v>
      </c>
    </row>
    <row r="61" spans="1:5" s="24" customFormat="1" ht="18" customHeight="1" x14ac:dyDescent="0.2">
      <c r="A61" s="35" t="s">
        <v>1213</v>
      </c>
      <c r="B61" s="27">
        <v>974</v>
      </c>
      <c r="C61" s="27">
        <v>967</v>
      </c>
      <c r="D61" s="27">
        <v>962</v>
      </c>
      <c r="E61" s="27">
        <v>949</v>
      </c>
    </row>
    <row r="62" spans="1:5" s="24" customFormat="1" ht="18" customHeight="1" x14ac:dyDescent="0.2">
      <c r="A62" s="35" t="s">
        <v>1264</v>
      </c>
      <c r="B62" s="30">
        <v>11864</v>
      </c>
      <c r="C62" s="30">
        <v>11937</v>
      </c>
      <c r="D62" s="30">
        <v>12709</v>
      </c>
      <c r="E62" s="30">
        <v>11957</v>
      </c>
    </row>
    <row r="63" spans="1:5" s="24" customFormat="1" ht="18" customHeight="1" x14ac:dyDescent="0.2">
      <c r="A63" s="35" t="s">
        <v>1291</v>
      </c>
      <c r="B63" s="30">
        <v>11864</v>
      </c>
      <c r="C63" s="30">
        <v>11937</v>
      </c>
      <c r="D63" s="30">
        <v>11961</v>
      </c>
      <c r="E63" s="30">
        <v>11957</v>
      </c>
    </row>
    <row r="64" spans="1:5" s="24" customFormat="1" ht="18" customHeight="1" x14ac:dyDescent="0.2">
      <c r="A64" s="35" t="s">
        <v>1265</v>
      </c>
      <c r="B64" s="30">
        <v>4224</v>
      </c>
      <c r="C64" s="30">
        <v>4260</v>
      </c>
      <c r="D64" s="30">
        <v>4252</v>
      </c>
      <c r="E64" s="30">
        <v>4283</v>
      </c>
    </row>
    <row r="65" spans="1:5" s="24" customFormat="1" ht="18" customHeight="1" x14ac:dyDescent="0.2">
      <c r="A65" s="35" t="s">
        <v>1292</v>
      </c>
      <c r="B65" s="30">
        <v>4224</v>
      </c>
      <c r="C65" s="30">
        <v>4260</v>
      </c>
      <c r="D65" s="30">
        <v>4252</v>
      </c>
      <c r="E65" s="30">
        <v>4283</v>
      </c>
    </row>
    <row r="66" spans="1:5" s="24" customFormat="1" ht="18" customHeight="1" x14ac:dyDescent="0.2">
      <c r="A66" s="35" t="s">
        <v>1214</v>
      </c>
      <c r="B66" s="27">
        <v>265</v>
      </c>
      <c r="C66" s="27">
        <v>274</v>
      </c>
      <c r="D66" s="27">
        <v>277</v>
      </c>
      <c r="E66" s="27">
        <v>284</v>
      </c>
    </row>
    <row r="67" spans="1:5" s="24" customFormat="1" ht="18" customHeight="1" x14ac:dyDescent="0.2">
      <c r="A67" s="35" t="s">
        <v>1243</v>
      </c>
      <c r="B67" s="27">
        <v>900</v>
      </c>
      <c r="C67" s="27">
        <v>925</v>
      </c>
      <c r="D67" s="27">
        <v>924</v>
      </c>
      <c r="E67" s="27">
        <v>930</v>
      </c>
    </row>
    <row r="68" spans="1:5" s="24" customFormat="1" ht="18" customHeight="1" x14ac:dyDescent="0.2">
      <c r="A68" s="35" t="s">
        <v>1244</v>
      </c>
      <c r="B68" s="27">
        <v>385</v>
      </c>
      <c r="C68" s="27">
        <v>379</v>
      </c>
      <c r="D68" s="27">
        <v>372</v>
      </c>
      <c r="E68" s="27">
        <v>365</v>
      </c>
    </row>
    <row r="69" spans="1:5" s="24" customFormat="1" ht="18" customHeight="1" x14ac:dyDescent="0.2">
      <c r="A69" s="35" t="s">
        <v>1245</v>
      </c>
      <c r="B69" s="27">
        <v>3227</v>
      </c>
      <c r="C69" s="27">
        <v>3228</v>
      </c>
      <c r="D69" s="27">
        <v>3276</v>
      </c>
      <c r="E69" s="27">
        <v>3274</v>
      </c>
    </row>
    <row r="70" spans="1:5" s="24" customFormat="1" ht="18" customHeight="1" x14ac:dyDescent="0.2">
      <c r="A70" s="35" t="s">
        <v>1276</v>
      </c>
      <c r="B70" s="30">
        <v>40460</v>
      </c>
      <c r="C70" s="30">
        <v>40495</v>
      </c>
      <c r="D70" s="30">
        <v>43056</v>
      </c>
      <c r="E70" s="30">
        <v>40892</v>
      </c>
    </row>
    <row r="71" spans="1:5" s="24" customFormat="1" ht="18" customHeight="1" x14ac:dyDescent="0.2">
      <c r="A71" s="35" t="s">
        <v>1303</v>
      </c>
      <c r="B71" s="30">
        <v>40460</v>
      </c>
      <c r="C71" s="30">
        <v>40495</v>
      </c>
      <c r="D71" s="30">
        <v>40650</v>
      </c>
      <c r="E71" s="30">
        <v>40892</v>
      </c>
    </row>
    <row r="72" spans="1:5" s="24" customFormat="1" ht="18" customHeight="1" x14ac:dyDescent="0.2">
      <c r="A72" s="35" t="s">
        <v>1215</v>
      </c>
      <c r="B72" s="27">
        <v>105</v>
      </c>
      <c r="C72" s="27">
        <v>104</v>
      </c>
      <c r="D72" s="27">
        <v>105</v>
      </c>
      <c r="E72" s="27">
        <v>107</v>
      </c>
    </row>
    <row r="73" spans="1:5" s="24" customFormat="1" ht="18" customHeight="1" x14ac:dyDescent="0.2">
      <c r="A73" s="35" t="s">
        <v>1216</v>
      </c>
      <c r="B73" s="27">
        <v>1409</v>
      </c>
      <c r="C73" s="27">
        <v>1384</v>
      </c>
      <c r="D73" s="27">
        <v>1401</v>
      </c>
      <c r="E73" s="27">
        <v>1399</v>
      </c>
    </row>
    <row r="74" spans="1:5" s="24" customFormat="1" ht="18" customHeight="1" x14ac:dyDescent="0.2">
      <c r="A74" s="35" t="s">
        <v>1266</v>
      </c>
      <c r="B74" s="30">
        <v>14375</v>
      </c>
      <c r="C74" s="30">
        <v>14342</v>
      </c>
      <c r="D74" s="30">
        <v>15369</v>
      </c>
      <c r="E74" s="30">
        <v>14468</v>
      </c>
    </row>
    <row r="75" spans="1:5" s="24" customFormat="1" ht="18" customHeight="1" x14ac:dyDescent="0.2">
      <c r="A75" s="35" t="s">
        <v>1293</v>
      </c>
      <c r="B75" s="30">
        <v>14375</v>
      </c>
      <c r="C75" s="30">
        <v>14342</v>
      </c>
      <c r="D75" s="30">
        <v>14419</v>
      </c>
      <c r="E75" s="30">
        <v>14468</v>
      </c>
    </row>
    <row r="76" spans="1:5" s="24" customFormat="1" ht="18" customHeight="1" x14ac:dyDescent="0.2">
      <c r="A76" s="35" t="s">
        <v>1246</v>
      </c>
      <c r="B76" s="27">
        <v>138</v>
      </c>
      <c r="C76" s="27">
        <v>143</v>
      </c>
      <c r="D76" s="27">
        <v>138</v>
      </c>
      <c r="E76" s="27">
        <v>137</v>
      </c>
    </row>
    <row r="77" spans="1:5" s="24" customFormat="1" ht="18" customHeight="1" x14ac:dyDescent="0.2">
      <c r="A77" s="35" t="s">
        <v>1247</v>
      </c>
      <c r="B77" s="27">
        <v>15</v>
      </c>
      <c r="C77" s="27">
        <v>15</v>
      </c>
      <c r="D77" s="27">
        <v>16</v>
      </c>
      <c r="E77" s="27">
        <v>15</v>
      </c>
    </row>
    <row r="78" spans="1:5" s="24" customFormat="1" ht="18" customHeight="1" x14ac:dyDescent="0.2">
      <c r="A78" s="35" t="s">
        <v>1248</v>
      </c>
      <c r="B78" s="27">
        <v>625</v>
      </c>
      <c r="C78" s="27">
        <v>608</v>
      </c>
      <c r="D78" s="27">
        <v>673</v>
      </c>
      <c r="E78" s="27">
        <v>657</v>
      </c>
    </row>
    <row r="79" spans="1:5" s="24" customFormat="1" ht="18" customHeight="1" x14ac:dyDescent="0.2">
      <c r="A79" s="35" t="s">
        <v>1277</v>
      </c>
      <c r="B79" s="30">
        <v>13022</v>
      </c>
      <c r="C79" s="30">
        <v>12966</v>
      </c>
      <c r="D79" s="30">
        <v>13003</v>
      </c>
      <c r="E79" s="30">
        <v>13082</v>
      </c>
    </row>
    <row r="80" spans="1:5" s="24" customFormat="1" ht="18" customHeight="1" x14ac:dyDescent="0.2">
      <c r="A80" s="35" t="s">
        <v>1304</v>
      </c>
      <c r="B80" s="30">
        <v>13022</v>
      </c>
      <c r="C80" s="30">
        <v>12966</v>
      </c>
      <c r="D80" s="30">
        <v>13003</v>
      </c>
      <c r="E80" s="30">
        <v>13082</v>
      </c>
    </row>
    <row r="81" spans="1:5" s="24" customFormat="1" ht="18" customHeight="1" x14ac:dyDescent="0.2">
      <c r="A81" s="35" t="s">
        <v>1237</v>
      </c>
      <c r="B81" s="27">
        <v>2364</v>
      </c>
      <c r="C81" s="27">
        <v>2390</v>
      </c>
      <c r="D81" s="27">
        <v>2414</v>
      </c>
      <c r="E81" s="27">
        <v>2419</v>
      </c>
    </row>
    <row r="82" spans="1:5" s="24" customFormat="1" ht="18" customHeight="1" x14ac:dyDescent="0.2">
      <c r="A82" s="35" t="s">
        <v>1238</v>
      </c>
      <c r="B82" s="27">
        <v>915</v>
      </c>
      <c r="C82" s="27">
        <v>906</v>
      </c>
      <c r="D82" s="27">
        <v>899</v>
      </c>
      <c r="E82" s="27">
        <v>869</v>
      </c>
    </row>
    <row r="83" spans="1:5" s="24" customFormat="1" ht="18" customHeight="1" x14ac:dyDescent="0.2">
      <c r="A83" s="35" t="s">
        <v>1239</v>
      </c>
      <c r="B83" s="27">
        <v>12698</v>
      </c>
      <c r="C83" s="27">
        <v>12552</v>
      </c>
      <c r="D83" s="27">
        <v>12930</v>
      </c>
      <c r="E83" s="27">
        <v>12857</v>
      </c>
    </row>
    <row r="84" spans="1:5" s="24" customFormat="1" ht="18" customHeight="1" x14ac:dyDescent="0.2">
      <c r="A84" s="35" t="s">
        <v>1274</v>
      </c>
      <c r="B84" s="30">
        <v>159694</v>
      </c>
      <c r="C84" s="30">
        <v>159765</v>
      </c>
      <c r="D84" s="30">
        <v>169191</v>
      </c>
      <c r="E84" s="30">
        <v>161356</v>
      </c>
    </row>
    <row r="85" spans="1:5" s="24" customFormat="1" ht="18" customHeight="1" x14ac:dyDescent="0.2">
      <c r="A85" s="35" t="s">
        <v>1301</v>
      </c>
      <c r="B85" s="30">
        <v>159694</v>
      </c>
      <c r="C85" s="30">
        <v>159765</v>
      </c>
      <c r="D85" s="30">
        <v>160571</v>
      </c>
      <c r="E85" s="30">
        <v>161356</v>
      </c>
    </row>
    <row r="86" spans="1:5" s="24" customFormat="1" ht="18" customHeight="1" x14ac:dyDescent="0.2">
      <c r="A86" s="35" t="s">
        <v>1217</v>
      </c>
      <c r="B86" s="27">
        <v>37</v>
      </c>
      <c r="C86" s="27">
        <v>39</v>
      </c>
      <c r="D86" s="27">
        <v>38</v>
      </c>
      <c r="E86" s="27">
        <v>43</v>
      </c>
    </row>
    <row r="87" spans="1:5" s="24" customFormat="1" ht="18" customHeight="1" x14ac:dyDescent="0.2">
      <c r="A87" s="35" t="s">
        <v>1218</v>
      </c>
      <c r="B87" s="27">
        <v>12</v>
      </c>
      <c r="C87" s="27">
        <v>11</v>
      </c>
      <c r="D87" s="27">
        <v>11</v>
      </c>
      <c r="E87" s="27">
        <v>9</v>
      </c>
    </row>
    <row r="88" spans="1:5" s="24" customFormat="1" ht="18" customHeight="1" x14ac:dyDescent="0.2">
      <c r="A88" s="35" t="s">
        <v>1219</v>
      </c>
      <c r="B88" s="27">
        <v>26</v>
      </c>
      <c r="C88" s="27">
        <v>25</v>
      </c>
      <c r="D88" s="27">
        <v>26</v>
      </c>
      <c r="E88" s="27">
        <v>28</v>
      </c>
    </row>
    <row r="89" spans="1:5" s="24" customFormat="1" ht="18" customHeight="1" x14ac:dyDescent="0.2">
      <c r="A89" s="35" t="s">
        <v>1267</v>
      </c>
      <c r="B89" s="30">
        <v>564</v>
      </c>
      <c r="C89" s="30">
        <v>565</v>
      </c>
      <c r="D89" s="30">
        <v>619</v>
      </c>
      <c r="E89" s="30">
        <v>582</v>
      </c>
    </row>
    <row r="90" spans="1:5" s="24" customFormat="1" ht="18" customHeight="1" x14ac:dyDescent="0.2">
      <c r="A90" s="35" t="s">
        <v>1294</v>
      </c>
      <c r="B90" s="30">
        <v>564</v>
      </c>
      <c r="C90" s="30">
        <v>565</v>
      </c>
      <c r="D90" s="30">
        <v>570</v>
      </c>
      <c r="E90" s="30">
        <v>582</v>
      </c>
    </row>
    <row r="91" spans="1:5" s="24" customFormat="1" ht="18" customHeight="1" x14ac:dyDescent="0.2">
      <c r="A91" s="35" t="s">
        <v>615</v>
      </c>
      <c r="B91" s="27">
        <v>321</v>
      </c>
      <c r="C91" s="27">
        <v>330</v>
      </c>
      <c r="D91" s="27">
        <v>349</v>
      </c>
      <c r="E91" s="27">
        <v>343</v>
      </c>
    </row>
    <row r="92" spans="1:5" s="24" customFormat="1" ht="18" customHeight="1" x14ac:dyDescent="0.2">
      <c r="A92" s="35" t="s">
        <v>1220</v>
      </c>
      <c r="B92" s="27">
        <v>107</v>
      </c>
      <c r="C92" s="27">
        <v>105</v>
      </c>
      <c r="D92" s="27">
        <v>104</v>
      </c>
      <c r="E92" s="27">
        <v>100</v>
      </c>
    </row>
    <row r="93" spans="1:5" s="24" customFormat="1" ht="18" customHeight="1" x14ac:dyDescent="0.2">
      <c r="A93" s="35" t="s">
        <v>1221</v>
      </c>
      <c r="B93" s="27">
        <v>2125</v>
      </c>
      <c r="C93" s="27">
        <v>2078</v>
      </c>
      <c r="D93" s="27">
        <v>2100</v>
      </c>
      <c r="E93" s="27">
        <v>2089</v>
      </c>
    </row>
    <row r="94" spans="1:5" s="24" customFormat="1" ht="18" customHeight="1" x14ac:dyDescent="0.2">
      <c r="A94" s="35" t="s">
        <v>1268</v>
      </c>
      <c r="B94" s="30">
        <v>22849</v>
      </c>
      <c r="C94" s="30">
        <v>22850</v>
      </c>
      <c r="D94" s="30">
        <v>24454</v>
      </c>
      <c r="E94" s="30">
        <v>23056</v>
      </c>
    </row>
    <row r="95" spans="1:5" s="24" customFormat="1" ht="18" customHeight="1" x14ac:dyDescent="0.2">
      <c r="A95" s="35" t="s">
        <v>1295</v>
      </c>
      <c r="B95" s="30">
        <v>22849</v>
      </c>
      <c r="C95" s="30">
        <v>22850</v>
      </c>
      <c r="D95" s="30">
        <v>22965</v>
      </c>
      <c r="E95" s="30">
        <v>23056</v>
      </c>
    </row>
    <row r="96" spans="1:5" s="24" customFormat="1" ht="18" customHeight="1" x14ac:dyDescent="0.2">
      <c r="A96" s="35" t="s">
        <v>1222</v>
      </c>
      <c r="B96" s="27">
        <v>205</v>
      </c>
      <c r="C96" s="27">
        <v>216</v>
      </c>
      <c r="D96" s="27">
        <v>211</v>
      </c>
      <c r="E96" s="27">
        <v>206</v>
      </c>
    </row>
    <row r="97" spans="1:5" s="24" customFormat="1" ht="18" customHeight="1" x14ac:dyDescent="0.2">
      <c r="A97" s="35" t="s">
        <v>1223</v>
      </c>
      <c r="B97" s="27">
        <v>138</v>
      </c>
      <c r="C97" s="27">
        <v>138</v>
      </c>
      <c r="D97" s="27">
        <v>134</v>
      </c>
      <c r="E97" s="27">
        <v>132</v>
      </c>
    </row>
    <row r="98" spans="1:5" s="24" customFormat="1" ht="18" customHeight="1" x14ac:dyDescent="0.2">
      <c r="A98" s="35" t="s">
        <v>1224</v>
      </c>
      <c r="B98" s="27">
        <v>1156</v>
      </c>
      <c r="C98" s="27">
        <v>1164</v>
      </c>
      <c r="D98" s="27">
        <v>1200</v>
      </c>
      <c r="E98" s="27">
        <v>1207</v>
      </c>
    </row>
    <row r="99" spans="1:5" s="24" customFormat="1" ht="18" customHeight="1" x14ac:dyDescent="0.2">
      <c r="A99" s="35" t="s">
        <v>1269</v>
      </c>
      <c r="B99" s="30">
        <v>13747</v>
      </c>
      <c r="C99" s="30">
        <v>13795</v>
      </c>
      <c r="D99" s="30">
        <v>14532</v>
      </c>
      <c r="E99" s="30">
        <v>14059</v>
      </c>
    </row>
    <row r="100" spans="1:5" s="24" customFormat="1" ht="18" customHeight="1" x14ac:dyDescent="0.2">
      <c r="A100" s="35" t="s">
        <v>1296</v>
      </c>
      <c r="B100" s="30">
        <v>13747</v>
      </c>
      <c r="C100" s="30">
        <v>13795</v>
      </c>
      <c r="D100" s="30">
        <v>13850</v>
      </c>
      <c r="E100" s="30">
        <v>14059</v>
      </c>
    </row>
    <row r="101" spans="1:5" s="24" customFormat="1" ht="18" customHeight="1" x14ac:dyDescent="0.2">
      <c r="A101" s="35" t="s">
        <v>1225</v>
      </c>
      <c r="B101" s="27">
        <v>95</v>
      </c>
      <c r="C101" s="27">
        <v>92</v>
      </c>
      <c r="D101" s="27">
        <v>92</v>
      </c>
      <c r="E101" s="27">
        <v>90</v>
      </c>
    </row>
    <row r="102" spans="1:5" s="24" customFormat="1" ht="18" customHeight="1" x14ac:dyDescent="0.2">
      <c r="A102" s="35" t="s">
        <v>1226</v>
      </c>
      <c r="B102" s="27">
        <v>25</v>
      </c>
      <c r="C102" s="27">
        <v>25</v>
      </c>
      <c r="D102" s="27">
        <v>23</v>
      </c>
      <c r="E102" s="27">
        <v>22</v>
      </c>
    </row>
    <row r="103" spans="1:5" s="24" customFormat="1" ht="18" customHeight="1" x14ac:dyDescent="0.2">
      <c r="A103" s="35" t="s">
        <v>1227</v>
      </c>
      <c r="B103" s="27">
        <v>486</v>
      </c>
      <c r="C103" s="27">
        <v>476</v>
      </c>
      <c r="D103" s="27">
        <v>484</v>
      </c>
      <c r="E103" s="27">
        <v>481</v>
      </c>
    </row>
    <row r="104" spans="1:5" s="24" customFormat="1" ht="18" customHeight="1" x14ac:dyDescent="0.2">
      <c r="A104" s="35" t="s">
        <v>1270</v>
      </c>
      <c r="B104" s="30">
        <v>5900</v>
      </c>
      <c r="C104" s="30">
        <v>5882</v>
      </c>
      <c r="D104" s="30">
        <v>6340</v>
      </c>
      <c r="E104" s="30">
        <v>5935</v>
      </c>
    </row>
    <row r="105" spans="1:5" s="24" customFormat="1" ht="18" customHeight="1" x14ac:dyDescent="0.2">
      <c r="A105" s="35" t="s">
        <v>1297</v>
      </c>
      <c r="B105" s="30">
        <v>5900</v>
      </c>
      <c r="C105" s="30">
        <v>5882</v>
      </c>
      <c r="D105" s="30">
        <v>5913</v>
      </c>
      <c r="E105" s="30">
        <v>5935</v>
      </c>
    </row>
    <row r="106" spans="1:5" s="24" customFormat="1" ht="18" customHeight="1" x14ac:dyDescent="0.2">
      <c r="A106" s="35" t="s">
        <v>1228</v>
      </c>
      <c r="B106" s="27">
        <v>59</v>
      </c>
      <c r="C106" s="27">
        <v>61</v>
      </c>
      <c r="D106" s="27">
        <v>60</v>
      </c>
      <c r="E106" s="27">
        <v>60</v>
      </c>
    </row>
    <row r="107" spans="1:5" s="24" customFormat="1" ht="18" customHeight="1" x14ac:dyDescent="0.2">
      <c r="A107" s="35" t="s">
        <v>1249</v>
      </c>
      <c r="B107" s="27">
        <v>798</v>
      </c>
      <c r="C107" s="27">
        <v>792</v>
      </c>
      <c r="D107" s="27">
        <v>803</v>
      </c>
      <c r="E107" s="27">
        <v>802</v>
      </c>
    </row>
    <row r="108" spans="1:5" s="24" customFormat="1" ht="18" customHeight="1" x14ac:dyDescent="0.2">
      <c r="A108" s="35" t="s">
        <v>1250</v>
      </c>
      <c r="B108" s="27">
        <v>328</v>
      </c>
      <c r="C108" s="27">
        <v>329</v>
      </c>
      <c r="D108" s="27">
        <v>324</v>
      </c>
      <c r="E108" s="27">
        <v>311</v>
      </c>
    </row>
    <row r="109" spans="1:5" s="24" customFormat="1" ht="18" customHeight="1" x14ac:dyDescent="0.2">
      <c r="A109" s="35" t="s">
        <v>1251</v>
      </c>
      <c r="B109" s="27">
        <v>5991</v>
      </c>
      <c r="C109" s="27">
        <v>5915</v>
      </c>
      <c r="D109" s="27">
        <v>6123</v>
      </c>
      <c r="E109" s="27">
        <v>6084</v>
      </c>
    </row>
    <row r="110" spans="1:5" s="24" customFormat="1" ht="18" customHeight="1" x14ac:dyDescent="0.2">
      <c r="A110" s="35" t="s">
        <v>1278</v>
      </c>
      <c r="B110" s="30">
        <v>71490</v>
      </c>
      <c r="C110" s="30">
        <v>71588</v>
      </c>
      <c r="D110" s="30">
        <v>75948</v>
      </c>
      <c r="E110" s="30">
        <v>72267</v>
      </c>
    </row>
    <row r="111" spans="1:5" s="24" customFormat="1" ht="18" customHeight="1" x14ac:dyDescent="0.2">
      <c r="A111" s="35" t="s">
        <v>1305</v>
      </c>
      <c r="B111" s="30">
        <v>71490</v>
      </c>
      <c r="C111" s="30">
        <v>71588</v>
      </c>
      <c r="D111" s="30">
        <v>71963</v>
      </c>
      <c r="E111" s="30">
        <v>72267</v>
      </c>
    </row>
    <row r="112" spans="1:5" s="24" customFormat="1" ht="18" customHeight="1" x14ac:dyDescent="0.2">
      <c r="A112" s="35" t="s">
        <v>1229</v>
      </c>
      <c r="B112" s="27">
        <v>14</v>
      </c>
      <c r="C112" s="27">
        <v>14</v>
      </c>
      <c r="D112" s="27">
        <v>13</v>
      </c>
      <c r="E112" s="27">
        <v>13</v>
      </c>
    </row>
    <row r="113" spans="1:5" s="24" customFormat="1" ht="18" customHeight="1" x14ac:dyDescent="0.2">
      <c r="A113" s="35" t="s">
        <v>1230</v>
      </c>
      <c r="B113" s="27">
        <v>28</v>
      </c>
      <c r="C113" s="27">
        <v>27</v>
      </c>
      <c r="D113" s="27">
        <v>27</v>
      </c>
      <c r="E113" s="27">
        <v>27</v>
      </c>
    </row>
    <row r="114" spans="1:5" s="24" customFormat="1" ht="18" customHeight="1" x14ac:dyDescent="0.2">
      <c r="A114" s="35" t="s">
        <v>1271</v>
      </c>
      <c r="B114" s="30">
        <v>1033</v>
      </c>
      <c r="C114" s="30">
        <v>1030</v>
      </c>
      <c r="D114" s="30">
        <v>1095</v>
      </c>
      <c r="E114" s="30">
        <v>1031</v>
      </c>
    </row>
    <row r="115" spans="1:5" s="24" customFormat="1" ht="18" customHeight="1" x14ac:dyDescent="0.2">
      <c r="A115" s="35" t="s">
        <v>1298</v>
      </c>
      <c r="B115" s="30">
        <v>1033</v>
      </c>
      <c r="C115" s="30">
        <v>1030</v>
      </c>
      <c r="D115" s="30">
        <v>1039</v>
      </c>
      <c r="E115" s="30">
        <v>1031</v>
      </c>
    </row>
    <row r="116" spans="1:5" s="24" customFormat="1" ht="18" customHeight="1" x14ac:dyDescent="0.2">
      <c r="A116" s="35" t="s">
        <v>1231</v>
      </c>
      <c r="B116" s="27">
        <v>47</v>
      </c>
      <c r="C116" s="27">
        <v>47</v>
      </c>
      <c r="D116" s="27">
        <v>45</v>
      </c>
      <c r="E116" s="27">
        <v>44</v>
      </c>
    </row>
    <row r="117" spans="1:5" s="24" customFormat="1" ht="18" customHeight="1" x14ac:dyDescent="0.2">
      <c r="A117" s="35" t="s">
        <v>1232</v>
      </c>
      <c r="B117" s="27">
        <v>21</v>
      </c>
      <c r="C117" s="27">
        <v>22</v>
      </c>
      <c r="D117" s="27">
        <v>22</v>
      </c>
      <c r="E117" s="27">
        <v>20</v>
      </c>
    </row>
    <row r="118" spans="1:5" s="24" customFormat="1" ht="18" customHeight="1" x14ac:dyDescent="0.2">
      <c r="A118" s="35" t="s">
        <v>1233</v>
      </c>
      <c r="B118" s="27">
        <v>313</v>
      </c>
      <c r="C118" s="27">
        <v>306</v>
      </c>
      <c r="D118" s="27">
        <v>311</v>
      </c>
      <c r="E118" s="27">
        <v>310</v>
      </c>
    </row>
    <row r="119" spans="1:5" s="24" customFormat="1" ht="18" customHeight="1" x14ac:dyDescent="0.2">
      <c r="A119" s="35" t="s">
        <v>1272</v>
      </c>
      <c r="B119" s="30">
        <v>4388</v>
      </c>
      <c r="C119" s="30">
        <v>4390</v>
      </c>
      <c r="D119" s="30">
        <v>4635</v>
      </c>
      <c r="E119" s="30">
        <v>4426</v>
      </c>
    </row>
    <row r="120" spans="1:5" s="24" customFormat="1" ht="18" customHeight="1" x14ac:dyDescent="0.2">
      <c r="A120" s="35" t="s">
        <v>1299</v>
      </c>
      <c r="B120" s="30">
        <v>4388</v>
      </c>
      <c r="C120" s="30">
        <v>4390</v>
      </c>
      <c r="D120" s="30">
        <v>4404</v>
      </c>
      <c r="E120" s="30">
        <v>4426</v>
      </c>
    </row>
    <row r="121" spans="1:5" s="24" customFormat="1" ht="18" customHeight="1" x14ac:dyDescent="0.2">
      <c r="A121" s="35" t="s">
        <v>1234</v>
      </c>
      <c r="B121" s="27">
        <v>53</v>
      </c>
      <c r="C121" s="27">
        <v>55</v>
      </c>
      <c r="D121" s="27">
        <v>53</v>
      </c>
      <c r="E121" s="27">
        <v>53</v>
      </c>
    </row>
    <row r="122" spans="1:5" s="24" customFormat="1" ht="18" customHeight="1" x14ac:dyDescent="0.2">
      <c r="A122" s="35" t="s">
        <v>1235</v>
      </c>
      <c r="B122" s="27">
        <v>12</v>
      </c>
      <c r="C122" s="27">
        <v>11</v>
      </c>
      <c r="D122" s="27">
        <v>11</v>
      </c>
      <c r="E122" s="27">
        <v>12</v>
      </c>
    </row>
    <row r="123" spans="1:5" s="24" customFormat="1" ht="18" customHeight="1" x14ac:dyDescent="0.2">
      <c r="A123" s="35" t="s">
        <v>1236</v>
      </c>
      <c r="B123" s="27">
        <v>27</v>
      </c>
      <c r="C123" s="27">
        <v>31</v>
      </c>
      <c r="D123" s="27">
        <v>32</v>
      </c>
      <c r="E123" s="27">
        <v>31</v>
      </c>
    </row>
    <row r="124" spans="1:5" s="24" customFormat="1" ht="18" customHeight="1" x14ac:dyDescent="0.2">
      <c r="A124" s="35" t="s">
        <v>1273</v>
      </c>
      <c r="B124" s="30">
        <v>657</v>
      </c>
      <c r="C124" s="30">
        <v>668</v>
      </c>
      <c r="D124" s="30">
        <v>698</v>
      </c>
      <c r="E124" s="30">
        <v>667</v>
      </c>
    </row>
    <row r="125" spans="1:5" s="24" customFormat="1" ht="18" customHeight="1" x14ac:dyDescent="0.2">
      <c r="A125" s="35" t="s">
        <v>1300</v>
      </c>
      <c r="B125" s="30">
        <v>657</v>
      </c>
      <c r="C125" s="30">
        <v>668</v>
      </c>
      <c r="D125" s="30">
        <v>658</v>
      </c>
      <c r="E125" s="30">
        <v>667</v>
      </c>
    </row>
    <row r="126" spans="1:5" s="24" customFormat="1" ht="18" customHeight="1" x14ac:dyDescent="0.2">
      <c r="A126" s="35" t="s">
        <v>1073</v>
      </c>
      <c r="B126" s="27">
        <v>31</v>
      </c>
      <c r="C126" s="27">
        <v>31</v>
      </c>
      <c r="D126" s="27">
        <v>31</v>
      </c>
      <c r="E126" s="27">
        <v>31</v>
      </c>
    </row>
    <row r="127" spans="1:5" s="24" customFormat="1" ht="18" customHeight="1" x14ac:dyDescent="0.2">
      <c r="A127" s="35" t="s">
        <v>1074</v>
      </c>
      <c r="B127" s="27">
        <v>8</v>
      </c>
      <c r="C127" s="27">
        <v>8</v>
      </c>
      <c r="D127" s="27">
        <v>9</v>
      </c>
      <c r="E127" s="27">
        <v>8</v>
      </c>
    </row>
    <row r="128" spans="1:5" s="24" customFormat="1" ht="18" customHeight="1" x14ac:dyDescent="0.2">
      <c r="A128" s="35" t="s">
        <v>620</v>
      </c>
      <c r="B128" s="27"/>
      <c r="C128" s="27"/>
      <c r="D128" s="27">
        <v>1</v>
      </c>
      <c r="E128" s="27"/>
    </row>
    <row r="129" spans="1:5" s="24" customFormat="1" ht="18" customHeight="1" x14ac:dyDescent="0.2">
      <c r="A129" s="35" t="s">
        <v>1075</v>
      </c>
      <c r="B129" s="27">
        <v>460</v>
      </c>
      <c r="C129" s="27">
        <v>446</v>
      </c>
      <c r="D129" s="27">
        <v>519</v>
      </c>
      <c r="E129" s="27">
        <v>499</v>
      </c>
    </row>
    <row r="130" spans="1:5" s="24" customFormat="1" ht="18" customHeight="1" x14ac:dyDescent="0.2">
      <c r="A130" s="35" t="s">
        <v>621</v>
      </c>
      <c r="B130" s="27">
        <v>581</v>
      </c>
      <c r="C130" s="27">
        <v>563</v>
      </c>
      <c r="D130" s="27">
        <v>573</v>
      </c>
      <c r="E130" s="27">
        <v>584</v>
      </c>
    </row>
    <row r="131" spans="1:5" s="24" customFormat="1" ht="18" customHeight="1" x14ac:dyDescent="0.2">
      <c r="A131" s="35" t="s">
        <v>622</v>
      </c>
      <c r="B131" s="27">
        <v>1</v>
      </c>
      <c r="C131" s="27">
        <v>1</v>
      </c>
      <c r="D131" s="27">
        <v>1</v>
      </c>
      <c r="E131" s="27">
        <v>1</v>
      </c>
    </row>
    <row r="132" spans="1:5" s="24" customFormat="1" ht="18" customHeight="1" x14ac:dyDescent="0.2">
      <c r="A132" s="35" t="s">
        <v>623</v>
      </c>
      <c r="B132" s="27">
        <v>31</v>
      </c>
      <c r="C132" s="27">
        <v>31</v>
      </c>
      <c r="D132" s="27">
        <v>31</v>
      </c>
      <c r="E132" s="27">
        <v>31</v>
      </c>
    </row>
    <row r="133" spans="1:5" s="24" customFormat="1" ht="18" customHeight="1" x14ac:dyDescent="0.2">
      <c r="A133" s="35" t="s">
        <v>624</v>
      </c>
      <c r="B133" s="27">
        <v>1</v>
      </c>
      <c r="C133" s="27">
        <v>1</v>
      </c>
      <c r="D133" s="27"/>
      <c r="E133" s="27"/>
    </row>
    <row r="134" spans="1:5" s="24" customFormat="1" ht="18" customHeight="1" x14ac:dyDescent="0.2">
      <c r="A134" s="35" t="s">
        <v>625</v>
      </c>
      <c r="B134" s="27">
        <v>44</v>
      </c>
      <c r="C134" s="27">
        <v>39</v>
      </c>
      <c r="D134" s="27">
        <v>43</v>
      </c>
      <c r="E134" s="27">
        <v>47</v>
      </c>
    </row>
    <row r="135" spans="1:5" s="24" customFormat="1" ht="18" customHeight="1" x14ac:dyDescent="0.2">
      <c r="A135" s="35" t="s">
        <v>626</v>
      </c>
      <c r="B135" s="27">
        <v>2</v>
      </c>
      <c r="C135" s="27"/>
      <c r="D135" s="27"/>
      <c r="E135" s="27"/>
    </row>
    <row r="136" spans="1:5" s="24" customFormat="1" ht="18" customHeight="1" x14ac:dyDescent="0.2">
      <c r="A136" s="35" t="s">
        <v>160</v>
      </c>
      <c r="B136" s="30">
        <v>1126</v>
      </c>
      <c r="C136" s="30">
        <v>1087</v>
      </c>
      <c r="D136" s="30">
        <v>1174</v>
      </c>
      <c r="E136" s="30">
        <v>1167</v>
      </c>
    </row>
    <row r="137" spans="1:5" s="24" customFormat="1" ht="18" customHeight="1" x14ac:dyDescent="0.2">
      <c r="A137" s="35" t="s">
        <v>308</v>
      </c>
      <c r="B137" s="30">
        <v>1126</v>
      </c>
      <c r="C137" s="30">
        <v>1087</v>
      </c>
      <c r="D137" s="30">
        <v>1174</v>
      </c>
      <c r="E137" s="30">
        <v>1167</v>
      </c>
    </row>
    <row r="138" spans="1:5" s="24" customFormat="1" ht="18" customHeight="1" x14ac:dyDescent="0.2">
      <c r="A138" s="35" t="s">
        <v>1076</v>
      </c>
      <c r="B138" s="27">
        <v>1</v>
      </c>
      <c r="C138" s="27">
        <v>1</v>
      </c>
      <c r="D138" s="27">
        <v>1</v>
      </c>
      <c r="E138" s="27">
        <v>1</v>
      </c>
    </row>
    <row r="139" spans="1:5" s="24" customFormat="1" ht="18" customHeight="1" x14ac:dyDescent="0.2">
      <c r="A139" s="35" t="s">
        <v>1077</v>
      </c>
      <c r="B139" s="27">
        <v>2</v>
      </c>
      <c r="C139" s="27">
        <v>2</v>
      </c>
      <c r="D139" s="27">
        <v>2</v>
      </c>
      <c r="E139" s="27">
        <v>2</v>
      </c>
    </row>
    <row r="140" spans="1:5" s="24" customFormat="1" ht="18" customHeight="1" x14ac:dyDescent="0.2">
      <c r="A140" s="35" t="s">
        <v>627</v>
      </c>
      <c r="B140" s="27">
        <v>254</v>
      </c>
      <c r="C140" s="27">
        <v>248</v>
      </c>
      <c r="D140" s="27">
        <v>241</v>
      </c>
      <c r="E140" s="27">
        <v>245</v>
      </c>
    </row>
    <row r="141" spans="1:5" s="24" customFormat="1" ht="18" customHeight="1" x14ac:dyDescent="0.2">
      <c r="A141" s="35" t="s">
        <v>587</v>
      </c>
      <c r="B141" s="27">
        <v>1</v>
      </c>
      <c r="C141" s="27">
        <v>1</v>
      </c>
      <c r="D141" s="27">
        <v>1</v>
      </c>
      <c r="E141" s="27">
        <v>1</v>
      </c>
    </row>
    <row r="142" spans="1:5" s="24" customFormat="1" ht="18" customHeight="1" x14ac:dyDescent="0.2">
      <c r="A142" s="35" t="s">
        <v>1171</v>
      </c>
      <c r="B142" s="27">
        <v>1</v>
      </c>
      <c r="C142" s="27">
        <v>1</v>
      </c>
      <c r="D142" s="27">
        <v>1</v>
      </c>
      <c r="E142" s="27"/>
    </row>
    <row r="143" spans="1:5" s="24" customFormat="1" ht="18" customHeight="1" x14ac:dyDescent="0.2">
      <c r="A143" s="35" t="s">
        <v>628</v>
      </c>
      <c r="B143" s="27">
        <v>27</v>
      </c>
      <c r="C143" s="27">
        <v>27</v>
      </c>
      <c r="D143" s="27">
        <v>26</v>
      </c>
      <c r="E143" s="27">
        <v>27</v>
      </c>
    </row>
    <row r="144" spans="1:5" s="24" customFormat="1" ht="18" customHeight="1" x14ac:dyDescent="0.2">
      <c r="A144" s="35" t="s">
        <v>629</v>
      </c>
      <c r="B144" s="27">
        <v>4</v>
      </c>
      <c r="C144" s="27">
        <v>4</v>
      </c>
      <c r="D144" s="27">
        <v>3</v>
      </c>
      <c r="E144" s="27">
        <v>3</v>
      </c>
    </row>
    <row r="145" spans="1:5" s="24" customFormat="1" ht="18" customHeight="1" x14ac:dyDescent="0.2">
      <c r="A145" s="35" t="s">
        <v>161</v>
      </c>
      <c r="B145" s="30">
        <v>290</v>
      </c>
      <c r="C145" s="30">
        <v>284</v>
      </c>
      <c r="D145" s="30">
        <v>274</v>
      </c>
      <c r="E145" s="30">
        <v>278</v>
      </c>
    </row>
    <row r="146" spans="1:5" s="24" customFormat="1" ht="18" customHeight="1" x14ac:dyDescent="0.2">
      <c r="A146" s="35" t="s">
        <v>309</v>
      </c>
      <c r="B146" s="30">
        <v>290</v>
      </c>
      <c r="C146" s="30">
        <v>284</v>
      </c>
      <c r="D146" s="30">
        <v>274</v>
      </c>
      <c r="E146" s="30">
        <v>278</v>
      </c>
    </row>
    <row r="147" spans="1:5" s="24" customFormat="1" ht="18" customHeight="1" x14ac:dyDescent="0.2">
      <c r="A147" s="35" t="s">
        <v>1078</v>
      </c>
      <c r="B147" s="27">
        <v>2</v>
      </c>
      <c r="C147" s="27">
        <v>2</v>
      </c>
      <c r="D147" s="27">
        <v>2</v>
      </c>
      <c r="E147" s="27">
        <v>3</v>
      </c>
    </row>
    <row r="148" spans="1:5" s="24" customFormat="1" ht="18" customHeight="1" x14ac:dyDescent="0.2">
      <c r="A148" s="35" t="s">
        <v>630</v>
      </c>
      <c r="B148" s="27">
        <v>300</v>
      </c>
      <c r="C148" s="27">
        <v>310</v>
      </c>
      <c r="D148" s="27">
        <v>312</v>
      </c>
      <c r="E148" s="27">
        <v>315</v>
      </c>
    </row>
    <row r="149" spans="1:5" s="24" customFormat="1" ht="18" customHeight="1" x14ac:dyDescent="0.2">
      <c r="A149" s="35" t="s">
        <v>631</v>
      </c>
      <c r="B149" s="27">
        <v>1</v>
      </c>
      <c r="C149" s="27">
        <v>1</v>
      </c>
      <c r="D149" s="27">
        <v>1</v>
      </c>
      <c r="E149" s="27">
        <v>1</v>
      </c>
    </row>
    <row r="150" spans="1:5" s="24" customFormat="1" ht="18" customHeight="1" x14ac:dyDescent="0.2">
      <c r="A150" s="35" t="s">
        <v>1172</v>
      </c>
      <c r="B150" s="27"/>
      <c r="C150" s="27">
        <v>1</v>
      </c>
      <c r="D150" s="27">
        <v>1</v>
      </c>
      <c r="E150" s="27">
        <v>1</v>
      </c>
    </row>
    <row r="151" spans="1:5" s="24" customFormat="1" ht="18" customHeight="1" x14ac:dyDescent="0.2">
      <c r="A151" s="35" t="s">
        <v>162</v>
      </c>
      <c r="B151" s="30">
        <v>303</v>
      </c>
      <c r="C151" s="30">
        <v>314</v>
      </c>
      <c r="D151" s="30">
        <v>316</v>
      </c>
      <c r="E151" s="30">
        <v>320</v>
      </c>
    </row>
    <row r="152" spans="1:5" s="24" customFormat="1" ht="18" customHeight="1" x14ac:dyDescent="0.2">
      <c r="A152" s="35" t="s">
        <v>310</v>
      </c>
      <c r="B152" s="30">
        <v>303</v>
      </c>
      <c r="C152" s="30">
        <v>314</v>
      </c>
      <c r="D152" s="30">
        <v>316</v>
      </c>
      <c r="E152" s="30">
        <v>320</v>
      </c>
    </row>
    <row r="153" spans="1:5" s="24" customFormat="1" ht="18" customHeight="1" x14ac:dyDescent="0.2">
      <c r="A153" s="35" t="s">
        <v>1079</v>
      </c>
      <c r="B153" s="27">
        <v>91</v>
      </c>
      <c r="C153" s="27">
        <v>94</v>
      </c>
      <c r="D153" s="27">
        <v>89</v>
      </c>
      <c r="E153" s="27">
        <v>88</v>
      </c>
    </row>
    <row r="154" spans="1:5" s="24" customFormat="1" ht="18" customHeight="1" x14ac:dyDescent="0.2">
      <c r="A154" s="35" t="s">
        <v>632</v>
      </c>
      <c r="B154" s="27">
        <v>2</v>
      </c>
      <c r="C154" s="27">
        <v>2</v>
      </c>
      <c r="D154" s="27">
        <v>2</v>
      </c>
      <c r="E154" s="27">
        <v>2</v>
      </c>
    </row>
    <row r="155" spans="1:5" s="24" customFormat="1" ht="18" customHeight="1" x14ac:dyDescent="0.2">
      <c r="A155" s="35" t="s">
        <v>1080</v>
      </c>
      <c r="B155" s="27">
        <v>2</v>
      </c>
      <c r="C155" s="27">
        <v>2</v>
      </c>
      <c r="D155" s="27">
        <v>2</v>
      </c>
      <c r="E155" s="27">
        <v>2</v>
      </c>
    </row>
    <row r="156" spans="1:5" s="24" customFormat="1" ht="18" customHeight="1" x14ac:dyDescent="0.2">
      <c r="A156" s="35" t="s">
        <v>633</v>
      </c>
      <c r="B156" s="27">
        <v>851</v>
      </c>
      <c r="C156" s="27">
        <v>819</v>
      </c>
      <c r="D156" s="27">
        <v>785</v>
      </c>
      <c r="E156" s="27">
        <v>801</v>
      </c>
    </row>
    <row r="157" spans="1:5" s="24" customFormat="1" ht="18" customHeight="1" x14ac:dyDescent="0.2">
      <c r="A157" s="35" t="s">
        <v>634</v>
      </c>
      <c r="B157" s="27">
        <v>91</v>
      </c>
      <c r="C157" s="27">
        <v>94</v>
      </c>
      <c r="D157" s="27">
        <v>89</v>
      </c>
      <c r="E157" s="27">
        <v>88</v>
      </c>
    </row>
    <row r="158" spans="1:5" s="24" customFormat="1" ht="18" customHeight="1" x14ac:dyDescent="0.2">
      <c r="A158" s="35" t="s">
        <v>635</v>
      </c>
      <c r="B158" s="27">
        <v>2</v>
      </c>
      <c r="C158" s="27">
        <v>2</v>
      </c>
      <c r="D158" s="27">
        <v>2</v>
      </c>
      <c r="E158" s="27">
        <v>2</v>
      </c>
    </row>
    <row r="159" spans="1:5" s="24" customFormat="1" ht="18" customHeight="1" x14ac:dyDescent="0.2">
      <c r="A159" s="35" t="s">
        <v>636</v>
      </c>
      <c r="B159" s="27">
        <v>507</v>
      </c>
      <c r="C159" s="27">
        <v>485</v>
      </c>
      <c r="D159" s="27">
        <v>456</v>
      </c>
      <c r="E159" s="27">
        <v>438</v>
      </c>
    </row>
    <row r="160" spans="1:5" s="24" customFormat="1" ht="18" customHeight="1" x14ac:dyDescent="0.2">
      <c r="A160" s="35" t="s">
        <v>637</v>
      </c>
      <c r="B160" s="27">
        <v>64</v>
      </c>
      <c r="C160" s="27">
        <v>64</v>
      </c>
      <c r="D160" s="27">
        <v>64</v>
      </c>
      <c r="E160" s="27">
        <v>58</v>
      </c>
    </row>
    <row r="161" spans="1:5" s="24" customFormat="1" ht="18" customHeight="1" x14ac:dyDescent="0.2">
      <c r="A161" s="35" t="s">
        <v>884</v>
      </c>
      <c r="B161" s="27">
        <v>23</v>
      </c>
      <c r="C161" s="27">
        <v>21</v>
      </c>
      <c r="D161" s="27">
        <v>23</v>
      </c>
      <c r="E161" s="27">
        <v>21</v>
      </c>
    </row>
    <row r="162" spans="1:5" s="24" customFormat="1" ht="18" customHeight="1" x14ac:dyDescent="0.2">
      <c r="A162" s="35" t="s">
        <v>638</v>
      </c>
      <c r="B162" s="27">
        <v>25</v>
      </c>
      <c r="C162" s="27">
        <v>24</v>
      </c>
      <c r="D162" s="27">
        <v>25</v>
      </c>
      <c r="E162" s="27">
        <v>25</v>
      </c>
    </row>
    <row r="163" spans="1:5" s="24" customFormat="1" ht="18" customHeight="1" x14ac:dyDescent="0.2">
      <c r="A163" s="35" t="s">
        <v>163</v>
      </c>
      <c r="B163" s="30">
        <v>1564</v>
      </c>
      <c r="C163" s="30">
        <v>1511</v>
      </c>
      <c r="D163" s="30">
        <v>1447</v>
      </c>
      <c r="E163" s="30">
        <v>1436</v>
      </c>
    </row>
    <row r="164" spans="1:5" s="24" customFormat="1" ht="18" customHeight="1" x14ac:dyDescent="0.2">
      <c r="A164" s="35" t="s">
        <v>988</v>
      </c>
      <c r="B164" s="30">
        <v>1564</v>
      </c>
      <c r="C164" s="30">
        <v>1511</v>
      </c>
      <c r="D164" s="30">
        <v>1447</v>
      </c>
      <c r="E164" s="30">
        <v>1436</v>
      </c>
    </row>
    <row r="165" spans="1:5" s="24" customFormat="1" ht="18" customHeight="1" x14ac:dyDescent="0.2">
      <c r="A165" s="35" t="s">
        <v>1082</v>
      </c>
      <c r="B165" s="27">
        <v>6</v>
      </c>
      <c r="C165" s="27">
        <v>6</v>
      </c>
      <c r="D165" s="27">
        <v>6</v>
      </c>
      <c r="E165" s="27">
        <v>6</v>
      </c>
    </row>
    <row r="166" spans="1:5" s="24" customFormat="1" ht="18" customHeight="1" x14ac:dyDescent="0.2">
      <c r="A166" s="35" t="s">
        <v>639</v>
      </c>
      <c r="B166" s="27">
        <v>1</v>
      </c>
      <c r="C166" s="27">
        <v>1</v>
      </c>
      <c r="D166" s="27">
        <v>1</v>
      </c>
      <c r="E166" s="27">
        <v>1</v>
      </c>
    </row>
    <row r="167" spans="1:5" s="24" customFormat="1" ht="18" customHeight="1" x14ac:dyDescent="0.2">
      <c r="A167" s="35" t="s">
        <v>804</v>
      </c>
      <c r="B167" s="27">
        <v>46</v>
      </c>
      <c r="C167" s="27">
        <v>43</v>
      </c>
      <c r="D167" s="27">
        <v>40</v>
      </c>
      <c r="E167" s="27">
        <v>39</v>
      </c>
    </row>
    <row r="168" spans="1:5" s="24" customFormat="1" ht="18" customHeight="1" x14ac:dyDescent="0.2">
      <c r="A168" s="35" t="s">
        <v>640</v>
      </c>
      <c r="B168" s="27">
        <v>2049</v>
      </c>
      <c r="C168" s="27">
        <v>2091</v>
      </c>
      <c r="D168" s="27">
        <v>2116</v>
      </c>
      <c r="E168" s="27">
        <v>2126</v>
      </c>
    </row>
    <row r="169" spans="1:5" s="24" customFormat="1" ht="18" customHeight="1" x14ac:dyDescent="0.2">
      <c r="A169" s="35" t="s">
        <v>641</v>
      </c>
      <c r="B169" s="27">
        <v>435</v>
      </c>
      <c r="C169" s="27">
        <v>435</v>
      </c>
      <c r="D169" s="27">
        <v>434</v>
      </c>
      <c r="E169" s="27">
        <v>437</v>
      </c>
    </row>
    <row r="170" spans="1:5" s="24" customFormat="1" ht="18" customHeight="1" x14ac:dyDescent="0.2">
      <c r="A170" s="35" t="s">
        <v>643</v>
      </c>
      <c r="B170" s="27"/>
      <c r="C170" s="27">
        <v>5</v>
      </c>
      <c r="D170" s="27">
        <v>1</v>
      </c>
      <c r="E170" s="27">
        <v>4</v>
      </c>
    </row>
    <row r="171" spans="1:5" s="24" customFormat="1" ht="18" customHeight="1" x14ac:dyDescent="0.2">
      <c r="A171" s="35" t="s">
        <v>644</v>
      </c>
      <c r="B171" s="27">
        <v>391</v>
      </c>
      <c r="C171" s="27">
        <v>391</v>
      </c>
      <c r="D171" s="27">
        <v>392</v>
      </c>
      <c r="E171" s="27">
        <v>394</v>
      </c>
    </row>
    <row r="172" spans="1:5" s="24" customFormat="1" ht="18" customHeight="1" x14ac:dyDescent="0.2">
      <c r="A172" s="35" t="s">
        <v>645</v>
      </c>
      <c r="B172" s="27">
        <v>13</v>
      </c>
      <c r="C172" s="27">
        <v>14</v>
      </c>
      <c r="D172" s="27">
        <v>12</v>
      </c>
      <c r="E172" s="27">
        <v>12</v>
      </c>
    </row>
    <row r="173" spans="1:5" s="24" customFormat="1" ht="18" customHeight="1" x14ac:dyDescent="0.2">
      <c r="A173" s="35" t="s">
        <v>646</v>
      </c>
      <c r="B173" s="27">
        <v>6</v>
      </c>
      <c r="C173" s="27">
        <v>4</v>
      </c>
      <c r="D173" s="27">
        <v>4</v>
      </c>
      <c r="E173" s="27">
        <v>4</v>
      </c>
    </row>
    <row r="174" spans="1:5" s="24" customFormat="1" ht="18" customHeight="1" x14ac:dyDescent="0.2">
      <c r="A174" s="35" t="s">
        <v>647</v>
      </c>
      <c r="B174" s="27">
        <v>388</v>
      </c>
      <c r="C174" s="27">
        <v>339</v>
      </c>
      <c r="D174" s="27">
        <v>333</v>
      </c>
      <c r="E174" s="27">
        <v>332</v>
      </c>
    </row>
    <row r="175" spans="1:5" s="24" customFormat="1" ht="18" customHeight="1" x14ac:dyDescent="0.2">
      <c r="A175" s="35" t="s">
        <v>164</v>
      </c>
      <c r="B175" s="30">
        <v>3335</v>
      </c>
      <c r="C175" s="30">
        <v>3329</v>
      </c>
      <c r="D175" s="30">
        <v>3339</v>
      </c>
      <c r="E175" s="30">
        <v>3354</v>
      </c>
    </row>
    <row r="176" spans="1:5" s="24" customFormat="1" ht="18" customHeight="1" x14ac:dyDescent="0.2">
      <c r="A176" s="35" t="s">
        <v>989</v>
      </c>
      <c r="B176" s="30">
        <v>3335</v>
      </c>
      <c r="C176" s="30">
        <v>3329</v>
      </c>
      <c r="D176" s="30">
        <v>3339</v>
      </c>
      <c r="E176" s="30">
        <v>3354</v>
      </c>
    </row>
    <row r="177" spans="1:5" s="24" customFormat="1" ht="18" customHeight="1" x14ac:dyDescent="0.2">
      <c r="A177" s="35" t="s">
        <v>805</v>
      </c>
      <c r="B177" s="27">
        <v>124</v>
      </c>
      <c r="C177" s="27">
        <v>120</v>
      </c>
      <c r="D177" s="27">
        <v>117</v>
      </c>
      <c r="E177" s="27">
        <v>117</v>
      </c>
    </row>
    <row r="178" spans="1:5" s="24" customFormat="1" ht="18" customHeight="1" x14ac:dyDescent="0.2">
      <c r="A178" s="35" t="s">
        <v>806</v>
      </c>
      <c r="B178" s="27">
        <v>41</v>
      </c>
      <c r="C178" s="27">
        <v>39</v>
      </c>
      <c r="D178" s="27">
        <v>41</v>
      </c>
      <c r="E178" s="27">
        <v>40</v>
      </c>
    </row>
    <row r="179" spans="1:5" s="24" customFormat="1" ht="18" customHeight="1" x14ac:dyDescent="0.2">
      <c r="A179" s="35" t="s">
        <v>648</v>
      </c>
      <c r="B179" s="27">
        <v>837</v>
      </c>
      <c r="C179" s="27">
        <v>839</v>
      </c>
      <c r="D179" s="27">
        <v>857</v>
      </c>
      <c r="E179" s="27">
        <v>873</v>
      </c>
    </row>
    <row r="180" spans="1:5" s="24" customFormat="1" ht="18" customHeight="1" x14ac:dyDescent="0.2">
      <c r="A180" s="35" t="s">
        <v>807</v>
      </c>
      <c r="B180" s="27">
        <v>650</v>
      </c>
      <c r="C180" s="27">
        <v>639</v>
      </c>
      <c r="D180" s="27">
        <v>675</v>
      </c>
      <c r="E180" s="27">
        <v>678</v>
      </c>
    </row>
    <row r="181" spans="1:5" s="24" customFormat="1" ht="18" customHeight="1" x14ac:dyDescent="0.2">
      <c r="A181" s="35" t="s">
        <v>355</v>
      </c>
      <c r="B181" s="27">
        <v>1714</v>
      </c>
      <c r="C181" s="27">
        <v>1703</v>
      </c>
      <c r="D181" s="27">
        <v>1708</v>
      </c>
      <c r="E181" s="27">
        <v>1721</v>
      </c>
    </row>
    <row r="182" spans="1:5" s="24" customFormat="1" ht="18" customHeight="1" x14ac:dyDescent="0.2">
      <c r="A182" s="35" t="s">
        <v>890</v>
      </c>
      <c r="B182" s="30"/>
      <c r="C182" s="30"/>
      <c r="D182" s="30">
        <v>221</v>
      </c>
      <c r="E182" s="30"/>
    </row>
    <row r="183" spans="1:5" s="24" customFormat="1" ht="18" customHeight="1" x14ac:dyDescent="0.2">
      <c r="A183" s="35" t="s">
        <v>601</v>
      </c>
      <c r="B183" s="30"/>
      <c r="C183" s="30"/>
      <c r="D183" s="30">
        <v>315</v>
      </c>
      <c r="E183" s="30"/>
    </row>
    <row r="184" spans="1:5" s="24" customFormat="1" ht="18" customHeight="1" x14ac:dyDescent="0.2">
      <c r="A184" s="35" t="s">
        <v>356</v>
      </c>
      <c r="B184" s="27">
        <v>282</v>
      </c>
      <c r="C184" s="27">
        <v>280</v>
      </c>
      <c r="D184" s="27">
        <v>282</v>
      </c>
      <c r="E184" s="27">
        <v>280</v>
      </c>
    </row>
    <row r="185" spans="1:5" s="24" customFormat="1" ht="18" customHeight="1" x14ac:dyDescent="0.2">
      <c r="A185" s="35" t="s">
        <v>357</v>
      </c>
      <c r="B185" s="27">
        <v>124</v>
      </c>
      <c r="C185" s="27">
        <v>120</v>
      </c>
      <c r="D185" s="27">
        <v>117</v>
      </c>
      <c r="E185" s="27">
        <v>117</v>
      </c>
    </row>
    <row r="186" spans="1:5" s="24" customFormat="1" ht="18" customHeight="1" x14ac:dyDescent="0.2">
      <c r="A186" s="35" t="s">
        <v>674</v>
      </c>
      <c r="B186" s="27">
        <v>4574</v>
      </c>
      <c r="C186" s="27">
        <v>4596</v>
      </c>
      <c r="D186" s="27">
        <v>4595</v>
      </c>
      <c r="E186" s="27">
        <v>4607</v>
      </c>
    </row>
    <row r="187" spans="1:5" s="24" customFormat="1" ht="18" customHeight="1" x14ac:dyDescent="0.2">
      <c r="A187" s="35" t="s">
        <v>675</v>
      </c>
      <c r="B187" s="27">
        <v>254</v>
      </c>
      <c r="C187" s="27">
        <v>255</v>
      </c>
      <c r="D187" s="27">
        <v>268</v>
      </c>
      <c r="E187" s="27">
        <v>275</v>
      </c>
    </row>
    <row r="188" spans="1:5" s="24" customFormat="1" ht="18" customHeight="1" x14ac:dyDescent="0.2">
      <c r="A188" s="35" t="s">
        <v>676</v>
      </c>
      <c r="B188" s="27">
        <v>170</v>
      </c>
      <c r="C188" s="27">
        <v>163</v>
      </c>
      <c r="D188" s="27">
        <v>157</v>
      </c>
      <c r="E188" s="27">
        <v>160</v>
      </c>
    </row>
    <row r="189" spans="1:5" s="24" customFormat="1" ht="18" customHeight="1" x14ac:dyDescent="0.2">
      <c r="A189" s="35" t="s">
        <v>677</v>
      </c>
      <c r="B189" s="27">
        <v>1626</v>
      </c>
      <c r="C189" s="27">
        <v>1617</v>
      </c>
      <c r="D189" s="27">
        <v>1621</v>
      </c>
      <c r="E189" s="27">
        <v>1620</v>
      </c>
    </row>
    <row r="190" spans="1:5" s="24" customFormat="1" ht="18" customHeight="1" x14ac:dyDescent="0.2">
      <c r="A190" s="35" t="s">
        <v>165</v>
      </c>
      <c r="B190" s="30">
        <v>10242</v>
      </c>
      <c r="C190" s="30">
        <v>10221</v>
      </c>
      <c r="D190" s="30">
        <v>10796</v>
      </c>
      <c r="E190" s="30">
        <v>10335</v>
      </c>
    </row>
    <row r="191" spans="1:5" s="24" customFormat="1" ht="18" customHeight="1" x14ac:dyDescent="0.2">
      <c r="A191" s="35" t="s">
        <v>218</v>
      </c>
      <c r="B191" s="30">
        <v>10242</v>
      </c>
      <c r="C191" s="30">
        <v>10221</v>
      </c>
      <c r="D191" s="30">
        <v>10287</v>
      </c>
      <c r="E191" s="30">
        <v>10335</v>
      </c>
    </row>
    <row r="192" spans="1:5" s="24" customFormat="1" ht="18" customHeight="1" x14ac:dyDescent="0.2">
      <c r="A192" s="35" t="s">
        <v>808</v>
      </c>
      <c r="B192" s="27">
        <v>70</v>
      </c>
      <c r="C192" s="27">
        <v>69</v>
      </c>
      <c r="D192" s="27">
        <v>70</v>
      </c>
      <c r="E192" s="27">
        <v>72</v>
      </c>
    </row>
    <row r="193" spans="1:5" s="24" customFormat="1" ht="18" customHeight="1" x14ac:dyDescent="0.2">
      <c r="A193" s="35" t="s">
        <v>809</v>
      </c>
      <c r="B193" s="27">
        <v>26</v>
      </c>
      <c r="C193" s="27">
        <v>24</v>
      </c>
      <c r="D193" s="27">
        <v>24</v>
      </c>
      <c r="E193" s="27">
        <v>19</v>
      </c>
    </row>
    <row r="194" spans="1:5" s="24" customFormat="1" ht="18" customHeight="1" x14ac:dyDescent="0.2">
      <c r="A194" s="35" t="s">
        <v>678</v>
      </c>
      <c r="B194" s="27">
        <v>243</v>
      </c>
      <c r="C194" s="27">
        <v>242</v>
      </c>
      <c r="D194" s="27">
        <v>244</v>
      </c>
      <c r="E194" s="27">
        <v>238</v>
      </c>
    </row>
    <row r="195" spans="1:5" s="24" customFormat="1" ht="18" customHeight="1" x14ac:dyDescent="0.2">
      <c r="A195" s="35" t="s">
        <v>810</v>
      </c>
      <c r="B195" s="27">
        <v>184</v>
      </c>
      <c r="C195" s="27">
        <v>181</v>
      </c>
      <c r="D195" s="27">
        <v>185</v>
      </c>
      <c r="E195" s="27">
        <v>190</v>
      </c>
    </row>
    <row r="196" spans="1:5" s="24" customFormat="1" ht="18" customHeight="1" x14ac:dyDescent="0.2">
      <c r="A196" s="35" t="s">
        <v>679</v>
      </c>
      <c r="B196" s="27">
        <v>554</v>
      </c>
      <c r="C196" s="27">
        <v>552</v>
      </c>
      <c r="D196" s="27">
        <v>562</v>
      </c>
      <c r="E196" s="27">
        <v>566</v>
      </c>
    </row>
    <row r="197" spans="1:5" s="24" customFormat="1" ht="18" customHeight="1" x14ac:dyDescent="0.2">
      <c r="A197" s="35" t="s">
        <v>891</v>
      </c>
      <c r="B197" s="30"/>
      <c r="C197" s="30"/>
      <c r="D197" s="30">
        <v>75</v>
      </c>
      <c r="E197" s="30"/>
    </row>
    <row r="198" spans="1:5" s="24" customFormat="1" ht="18" customHeight="1" x14ac:dyDescent="0.2">
      <c r="A198" s="35" t="s">
        <v>602</v>
      </c>
      <c r="B198" s="30"/>
      <c r="C198" s="30"/>
      <c r="D198" s="30">
        <v>120</v>
      </c>
      <c r="E198" s="30"/>
    </row>
    <row r="199" spans="1:5" s="24" customFormat="1" ht="18" customHeight="1" x14ac:dyDescent="0.2">
      <c r="A199" s="35" t="s">
        <v>680</v>
      </c>
      <c r="B199" s="27">
        <v>81</v>
      </c>
      <c r="C199" s="27">
        <v>77</v>
      </c>
      <c r="D199" s="27">
        <v>78</v>
      </c>
      <c r="E199" s="27">
        <v>83</v>
      </c>
    </row>
    <row r="200" spans="1:5" s="24" customFormat="1" ht="18" customHeight="1" x14ac:dyDescent="0.2">
      <c r="A200" s="35" t="s">
        <v>681</v>
      </c>
      <c r="B200" s="27">
        <v>70</v>
      </c>
      <c r="C200" s="27">
        <v>69</v>
      </c>
      <c r="D200" s="27">
        <v>70</v>
      </c>
      <c r="E200" s="27">
        <v>72</v>
      </c>
    </row>
    <row r="201" spans="1:5" s="24" customFormat="1" ht="18" customHeight="1" x14ac:dyDescent="0.2">
      <c r="A201" s="35" t="s">
        <v>682</v>
      </c>
      <c r="B201" s="27"/>
      <c r="C201" s="27"/>
      <c r="D201" s="27"/>
      <c r="E201" s="27">
        <v>1</v>
      </c>
    </row>
    <row r="202" spans="1:5" s="24" customFormat="1" ht="18" customHeight="1" x14ac:dyDescent="0.2">
      <c r="A202" s="35" t="s">
        <v>683</v>
      </c>
      <c r="B202" s="27">
        <v>1367</v>
      </c>
      <c r="C202" s="27">
        <v>1374</v>
      </c>
      <c r="D202" s="27">
        <v>1398</v>
      </c>
      <c r="E202" s="27">
        <v>1405</v>
      </c>
    </row>
    <row r="203" spans="1:5" s="24" customFormat="1" ht="18" customHeight="1" x14ac:dyDescent="0.2">
      <c r="A203" s="35" t="s">
        <v>684</v>
      </c>
      <c r="B203" s="27">
        <v>102</v>
      </c>
      <c r="C203" s="27">
        <v>100</v>
      </c>
      <c r="D203" s="27">
        <v>100</v>
      </c>
      <c r="E203" s="27">
        <v>100</v>
      </c>
    </row>
    <row r="204" spans="1:5" s="24" customFormat="1" ht="18" customHeight="1" x14ac:dyDescent="0.2">
      <c r="A204" s="35" t="s">
        <v>685</v>
      </c>
      <c r="B204" s="27">
        <v>36</v>
      </c>
      <c r="C204" s="27">
        <v>36</v>
      </c>
      <c r="D204" s="27">
        <v>35</v>
      </c>
      <c r="E204" s="27">
        <v>34</v>
      </c>
    </row>
    <row r="205" spans="1:5" s="24" customFormat="1" ht="18" customHeight="1" x14ac:dyDescent="0.2">
      <c r="A205" s="35" t="s">
        <v>686</v>
      </c>
      <c r="B205" s="27">
        <v>455</v>
      </c>
      <c r="C205" s="27">
        <v>473</v>
      </c>
      <c r="D205" s="27">
        <v>456</v>
      </c>
      <c r="E205" s="27">
        <v>459</v>
      </c>
    </row>
    <row r="206" spans="1:5" s="24" customFormat="1" ht="18" customHeight="1" x14ac:dyDescent="0.2">
      <c r="A206" s="35" t="s">
        <v>928</v>
      </c>
      <c r="B206" s="30">
        <v>3099</v>
      </c>
      <c r="C206" s="30">
        <v>3106</v>
      </c>
      <c r="D206" s="30">
        <v>3319</v>
      </c>
      <c r="E206" s="30">
        <v>3145</v>
      </c>
    </row>
    <row r="207" spans="1:5" s="24" customFormat="1" ht="18" customHeight="1" x14ac:dyDescent="0.2">
      <c r="A207" s="35" t="s">
        <v>364</v>
      </c>
      <c r="B207" s="30">
        <v>3099</v>
      </c>
      <c r="C207" s="30">
        <v>3106</v>
      </c>
      <c r="D207" s="30">
        <v>3131</v>
      </c>
      <c r="E207" s="30">
        <v>3145</v>
      </c>
    </row>
    <row r="208" spans="1:5" s="24" customFormat="1" ht="18" customHeight="1" x14ac:dyDescent="0.2">
      <c r="A208" s="35" t="s">
        <v>687</v>
      </c>
      <c r="B208" s="27">
        <v>17</v>
      </c>
      <c r="C208" s="27">
        <v>17</v>
      </c>
      <c r="D208" s="27">
        <v>15</v>
      </c>
      <c r="E208" s="27">
        <v>18</v>
      </c>
    </row>
    <row r="209" spans="1:5" s="24" customFormat="1" ht="18" customHeight="1" x14ac:dyDescent="0.2">
      <c r="A209" s="35" t="s">
        <v>811</v>
      </c>
      <c r="B209" s="27">
        <v>14</v>
      </c>
      <c r="C209" s="27">
        <v>14</v>
      </c>
      <c r="D209" s="27">
        <v>12</v>
      </c>
      <c r="E209" s="27">
        <v>12</v>
      </c>
    </row>
    <row r="210" spans="1:5" s="24" customFormat="1" ht="18" customHeight="1" x14ac:dyDescent="0.2">
      <c r="A210" s="35" t="s">
        <v>688</v>
      </c>
      <c r="B210" s="27">
        <v>114</v>
      </c>
      <c r="C210" s="27">
        <v>115</v>
      </c>
      <c r="D210" s="27">
        <v>112</v>
      </c>
      <c r="E210" s="27">
        <v>112</v>
      </c>
    </row>
    <row r="211" spans="1:5" s="24" customFormat="1" ht="18" customHeight="1" x14ac:dyDescent="0.2">
      <c r="A211" s="35" t="s">
        <v>691</v>
      </c>
      <c r="B211" s="27">
        <v>362</v>
      </c>
      <c r="C211" s="27">
        <v>364</v>
      </c>
      <c r="D211" s="27">
        <v>362</v>
      </c>
      <c r="E211" s="27">
        <v>371</v>
      </c>
    </row>
    <row r="212" spans="1:5" s="24" customFormat="1" ht="18" customHeight="1" x14ac:dyDescent="0.2">
      <c r="A212" s="35" t="s">
        <v>692</v>
      </c>
      <c r="B212" s="27">
        <v>25</v>
      </c>
      <c r="C212" s="27">
        <v>26</v>
      </c>
      <c r="D212" s="27">
        <v>25</v>
      </c>
      <c r="E212" s="27">
        <v>24</v>
      </c>
    </row>
    <row r="213" spans="1:5" s="24" customFormat="1" ht="18" customHeight="1" x14ac:dyDescent="0.2">
      <c r="A213" s="35" t="s">
        <v>694</v>
      </c>
      <c r="B213" s="27">
        <v>139</v>
      </c>
      <c r="C213" s="27">
        <v>146</v>
      </c>
      <c r="D213" s="27">
        <v>144</v>
      </c>
      <c r="E213" s="27">
        <v>142</v>
      </c>
    </row>
    <row r="214" spans="1:5" s="24" customFormat="1" ht="18" customHeight="1" x14ac:dyDescent="0.2">
      <c r="A214" s="35" t="s">
        <v>929</v>
      </c>
      <c r="B214" s="30">
        <v>670</v>
      </c>
      <c r="C214" s="30">
        <v>681</v>
      </c>
      <c r="D214" s="30">
        <v>669</v>
      </c>
      <c r="E214" s="30">
        <v>678</v>
      </c>
    </row>
    <row r="215" spans="1:5" s="24" customFormat="1" ht="18" customHeight="1" x14ac:dyDescent="0.2">
      <c r="A215" s="35" t="s">
        <v>365</v>
      </c>
      <c r="B215" s="30">
        <v>670</v>
      </c>
      <c r="C215" s="30">
        <v>681</v>
      </c>
      <c r="D215" s="30">
        <v>669</v>
      </c>
      <c r="E215" s="30">
        <v>678</v>
      </c>
    </row>
    <row r="216" spans="1:5" s="24" customFormat="1" ht="18" customHeight="1" x14ac:dyDescent="0.2">
      <c r="A216" s="35" t="s">
        <v>270</v>
      </c>
      <c r="B216" s="27">
        <v>501</v>
      </c>
      <c r="C216" s="27">
        <v>504</v>
      </c>
      <c r="D216" s="27">
        <v>524</v>
      </c>
      <c r="E216" s="27">
        <v>519</v>
      </c>
    </row>
    <row r="217" spans="1:5" s="24" customFormat="1" ht="18" customHeight="1" x14ac:dyDescent="0.2">
      <c r="A217" s="35" t="s">
        <v>271</v>
      </c>
      <c r="B217" s="27">
        <v>183</v>
      </c>
      <c r="C217" s="27">
        <v>179</v>
      </c>
      <c r="D217" s="27">
        <v>183</v>
      </c>
      <c r="E217" s="27">
        <v>176</v>
      </c>
    </row>
    <row r="218" spans="1:5" s="24" customFormat="1" ht="18" customHeight="1" x14ac:dyDescent="0.2">
      <c r="A218" s="35" t="s">
        <v>763</v>
      </c>
      <c r="B218" s="27">
        <v>2805</v>
      </c>
      <c r="C218" s="27">
        <v>2827</v>
      </c>
      <c r="D218" s="27">
        <v>2830</v>
      </c>
      <c r="E218" s="27">
        <v>2830</v>
      </c>
    </row>
    <row r="219" spans="1:5" s="24" customFormat="1" ht="18" customHeight="1" x14ac:dyDescent="0.2">
      <c r="A219" s="35" t="s">
        <v>272</v>
      </c>
      <c r="B219" s="27">
        <v>2825</v>
      </c>
      <c r="C219" s="27">
        <v>2774</v>
      </c>
      <c r="D219" s="27">
        <v>2829</v>
      </c>
      <c r="E219" s="27">
        <v>2811</v>
      </c>
    </row>
    <row r="220" spans="1:5" s="24" customFormat="1" ht="18" customHeight="1" x14ac:dyDescent="0.2">
      <c r="A220" s="35" t="s">
        <v>764</v>
      </c>
      <c r="B220" s="27">
        <v>5465</v>
      </c>
      <c r="C220" s="27">
        <v>5452</v>
      </c>
      <c r="D220" s="27">
        <v>5469</v>
      </c>
      <c r="E220" s="27">
        <v>5505</v>
      </c>
    </row>
    <row r="221" spans="1:5" s="24" customFormat="1" ht="18" customHeight="1" x14ac:dyDescent="0.2">
      <c r="A221" s="35" t="s">
        <v>765</v>
      </c>
      <c r="B221" s="27">
        <v>2</v>
      </c>
      <c r="C221" s="27">
        <v>3</v>
      </c>
      <c r="D221" s="27">
        <v>3</v>
      </c>
      <c r="E221" s="27">
        <v>5</v>
      </c>
    </row>
    <row r="222" spans="1:5" s="24" customFormat="1" ht="18" customHeight="1" x14ac:dyDescent="0.2">
      <c r="A222" s="35" t="s">
        <v>887</v>
      </c>
      <c r="B222" s="30"/>
      <c r="C222" s="30"/>
      <c r="D222" s="30">
        <v>863</v>
      </c>
      <c r="E222" s="30"/>
    </row>
    <row r="223" spans="1:5" s="24" customFormat="1" ht="18" customHeight="1" x14ac:dyDescent="0.2">
      <c r="A223" s="35" t="s">
        <v>598</v>
      </c>
      <c r="B223" s="30"/>
      <c r="C223" s="30"/>
      <c r="D223" s="30">
        <v>1251</v>
      </c>
      <c r="E223" s="30"/>
    </row>
    <row r="224" spans="1:5" s="24" customFormat="1" ht="18" customHeight="1" x14ac:dyDescent="0.2">
      <c r="A224" s="35" t="s">
        <v>766</v>
      </c>
      <c r="B224" s="27">
        <v>1117</v>
      </c>
      <c r="C224" s="27">
        <v>1117</v>
      </c>
      <c r="D224" s="27">
        <v>1118</v>
      </c>
      <c r="E224" s="27">
        <v>1124</v>
      </c>
    </row>
    <row r="225" spans="1:5" s="24" customFormat="1" ht="18" customHeight="1" x14ac:dyDescent="0.2">
      <c r="A225" s="35" t="s">
        <v>926</v>
      </c>
      <c r="B225" s="27">
        <v>501</v>
      </c>
      <c r="C225" s="27">
        <v>504</v>
      </c>
      <c r="D225" s="27">
        <v>524</v>
      </c>
      <c r="E225" s="27">
        <v>519</v>
      </c>
    </row>
    <row r="226" spans="1:5" s="24" customFormat="1" ht="18" customHeight="1" x14ac:dyDescent="0.2">
      <c r="A226" s="35" t="s">
        <v>927</v>
      </c>
      <c r="B226" s="27">
        <v>17</v>
      </c>
      <c r="C226" s="27">
        <v>9</v>
      </c>
      <c r="D226" s="27">
        <v>8</v>
      </c>
      <c r="E226" s="27">
        <v>10</v>
      </c>
    </row>
    <row r="227" spans="1:5" s="24" customFormat="1" ht="18" customHeight="1" x14ac:dyDescent="0.2">
      <c r="A227" s="35" t="s">
        <v>1109</v>
      </c>
      <c r="B227" s="27">
        <v>15773</v>
      </c>
      <c r="C227" s="27">
        <v>15805</v>
      </c>
      <c r="D227" s="27">
        <v>15975</v>
      </c>
      <c r="E227" s="27">
        <v>16064</v>
      </c>
    </row>
    <row r="228" spans="1:5" s="24" customFormat="1" ht="18" customHeight="1" x14ac:dyDescent="0.2">
      <c r="A228" s="35" t="s">
        <v>1110</v>
      </c>
      <c r="B228" s="27">
        <v>978</v>
      </c>
      <c r="C228" s="27">
        <v>974</v>
      </c>
      <c r="D228" s="27">
        <v>971</v>
      </c>
      <c r="E228" s="27">
        <v>975</v>
      </c>
    </row>
    <row r="229" spans="1:5" s="24" customFormat="1" ht="18" customHeight="1" x14ac:dyDescent="0.2">
      <c r="A229" s="35" t="s">
        <v>1111</v>
      </c>
      <c r="B229" s="27">
        <v>173</v>
      </c>
      <c r="C229" s="27">
        <v>166</v>
      </c>
      <c r="D229" s="27">
        <v>170</v>
      </c>
      <c r="E229" s="27">
        <v>167</v>
      </c>
    </row>
    <row r="230" spans="1:5" s="24" customFormat="1" ht="18" customHeight="1" x14ac:dyDescent="0.2">
      <c r="A230" s="35" t="s">
        <v>1112</v>
      </c>
      <c r="B230" s="27">
        <v>4246</v>
      </c>
      <c r="C230" s="27">
        <v>4262</v>
      </c>
      <c r="D230" s="27">
        <v>4211</v>
      </c>
      <c r="E230" s="27">
        <v>4252</v>
      </c>
    </row>
    <row r="231" spans="1:5" s="24" customFormat="1" ht="18" customHeight="1" x14ac:dyDescent="0.2">
      <c r="A231" s="35" t="s">
        <v>156</v>
      </c>
      <c r="B231" s="30">
        <v>34004</v>
      </c>
      <c r="C231" s="30">
        <v>33990</v>
      </c>
      <c r="D231" s="30">
        <v>36245</v>
      </c>
      <c r="E231" s="30">
        <v>34354</v>
      </c>
    </row>
    <row r="232" spans="1:5" s="24" customFormat="1" ht="18" customHeight="1" x14ac:dyDescent="0.2">
      <c r="A232" s="35" t="s">
        <v>735</v>
      </c>
      <c r="B232" s="30">
        <v>34004</v>
      </c>
      <c r="C232" s="30">
        <v>33990</v>
      </c>
      <c r="D232" s="30">
        <v>34210</v>
      </c>
      <c r="E232" s="30">
        <v>34354</v>
      </c>
    </row>
    <row r="233" spans="1:5" s="24" customFormat="1" ht="18" customHeight="1" x14ac:dyDescent="0.2">
      <c r="A233" s="35" t="s">
        <v>812</v>
      </c>
      <c r="B233" s="27">
        <v>134</v>
      </c>
      <c r="C233" s="27">
        <v>128</v>
      </c>
      <c r="D233" s="27">
        <v>128</v>
      </c>
      <c r="E233" s="27">
        <v>133</v>
      </c>
    </row>
    <row r="234" spans="1:5" s="24" customFormat="1" ht="18" customHeight="1" x14ac:dyDescent="0.2">
      <c r="A234" s="35" t="s">
        <v>813</v>
      </c>
      <c r="B234" s="27">
        <v>52</v>
      </c>
      <c r="C234" s="27">
        <v>52</v>
      </c>
      <c r="D234" s="27">
        <v>57</v>
      </c>
      <c r="E234" s="27">
        <v>59</v>
      </c>
    </row>
    <row r="235" spans="1:5" s="24" customFormat="1" ht="18" customHeight="1" x14ac:dyDescent="0.2">
      <c r="A235" s="35" t="s">
        <v>695</v>
      </c>
      <c r="B235" s="27">
        <v>731</v>
      </c>
      <c r="C235" s="27">
        <v>726</v>
      </c>
      <c r="D235" s="27">
        <v>743</v>
      </c>
      <c r="E235" s="27">
        <v>749</v>
      </c>
    </row>
    <row r="236" spans="1:5" s="24" customFormat="1" ht="18" customHeight="1" x14ac:dyDescent="0.2">
      <c r="A236" s="35" t="s">
        <v>814</v>
      </c>
      <c r="B236" s="27">
        <v>542</v>
      </c>
      <c r="C236" s="27">
        <v>537</v>
      </c>
      <c r="D236" s="27">
        <v>568</v>
      </c>
      <c r="E236" s="27">
        <v>558</v>
      </c>
    </row>
    <row r="237" spans="1:5" s="24" customFormat="1" ht="18" customHeight="1" x14ac:dyDescent="0.2">
      <c r="A237" s="35" t="s">
        <v>696</v>
      </c>
      <c r="B237" s="27">
        <v>1500</v>
      </c>
      <c r="C237" s="27">
        <v>1496</v>
      </c>
      <c r="D237" s="27">
        <v>1506</v>
      </c>
      <c r="E237" s="27">
        <v>1519</v>
      </c>
    </row>
    <row r="238" spans="1:5" s="24" customFormat="1" ht="18" customHeight="1" x14ac:dyDescent="0.2">
      <c r="A238" s="35" t="s">
        <v>892</v>
      </c>
      <c r="B238" s="30"/>
      <c r="C238" s="30"/>
      <c r="D238" s="30">
        <v>237</v>
      </c>
      <c r="E238" s="30"/>
    </row>
    <row r="239" spans="1:5" s="24" customFormat="1" ht="18" customHeight="1" x14ac:dyDescent="0.2">
      <c r="A239" s="35" t="s">
        <v>603</v>
      </c>
      <c r="B239" s="30"/>
      <c r="C239" s="30"/>
      <c r="D239" s="30">
        <v>278</v>
      </c>
      <c r="E239" s="30"/>
    </row>
    <row r="240" spans="1:5" s="24" customFormat="1" ht="18" customHeight="1" x14ac:dyDescent="0.2">
      <c r="A240" s="35" t="s">
        <v>697</v>
      </c>
      <c r="B240" s="27">
        <v>183</v>
      </c>
      <c r="C240" s="27">
        <v>183</v>
      </c>
      <c r="D240" s="27">
        <v>184</v>
      </c>
      <c r="E240" s="27">
        <v>181</v>
      </c>
    </row>
    <row r="241" spans="1:5" s="24" customFormat="1" ht="18" customHeight="1" x14ac:dyDescent="0.2">
      <c r="A241" s="35" t="s">
        <v>720</v>
      </c>
      <c r="B241" s="27">
        <v>134</v>
      </c>
      <c r="C241" s="27">
        <v>128</v>
      </c>
      <c r="D241" s="27">
        <v>128</v>
      </c>
      <c r="E241" s="27">
        <v>133</v>
      </c>
    </row>
    <row r="242" spans="1:5" s="24" customFormat="1" ht="18" customHeight="1" x14ac:dyDescent="0.2">
      <c r="A242" s="35" t="s">
        <v>721</v>
      </c>
      <c r="B242" s="27">
        <v>1</v>
      </c>
      <c r="C242" s="27"/>
      <c r="D242" s="27"/>
      <c r="E242" s="27"/>
    </row>
    <row r="243" spans="1:5" s="24" customFormat="1" ht="18" customHeight="1" x14ac:dyDescent="0.2">
      <c r="A243" s="35" t="s">
        <v>722</v>
      </c>
      <c r="B243" s="27">
        <v>3945</v>
      </c>
      <c r="C243" s="27">
        <v>3952</v>
      </c>
      <c r="D243" s="27">
        <v>3977</v>
      </c>
      <c r="E243" s="27">
        <v>4016</v>
      </c>
    </row>
    <row r="244" spans="1:5" s="24" customFormat="1" ht="18" customHeight="1" x14ac:dyDescent="0.2">
      <c r="A244" s="35" t="s">
        <v>723</v>
      </c>
      <c r="B244" s="27">
        <v>253</v>
      </c>
      <c r="C244" s="27">
        <v>249</v>
      </c>
      <c r="D244" s="27">
        <v>248</v>
      </c>
      <c r="E244" s="27">
        <v>250</v>
      </c>
    </row>
    <row r="245" spans="1:5" s="24" customFormat="1" ht="18" customHeight="1" x14ac:dyDescent="0.2">
      <c r="A245" s="35" t="s">
        <v>724</v>
      </c>
      <c r="B245" s="27">
        <v>69</v>
      </c>
      <c r="C245" s="27">
        <v>65</v>
      </c>
      <c r="D245" s="27">
        <v>70</v>
      </c>
      <c r="E245" s="27">
        <v>71</v>
      </c>
    </row>
    <row r="246" spans="1:5" s="24" customFormat="1" ht="18" customHeight="1" x14ac:dyDescent="0.2">
      <c r="A246" s="35" t="s">
        <v>725</v>
      </c>
      <c r="B246" s="27">
        <v>1113</v>
      </c>
      <c r="C246" s="27">
        <v>1122</v>
      </c>
      <c r="D246" s="27">
        <v>1113</v>
      </c>
      <c r="E246" s="27">
        <v>1110</v>
      </c>
    </row>
    <row r="247" spans="1:5" s="24" customFormat="1" ht="18" customHeight="1" x14ac:dyDescent="0.2">
      <c r="A247" s="35" t="s">
        <v>930</v>
      </c>
      <c r="B247" s="30">
        <v>8510</v>
      </c>
      <c r="C247" s="30">
        <v>8499</v>
      </c>
      <c r="D247" s="30">
        <v>9070</v>
      </c>
      <c r="E247" s="30">
        <v>8633</v>
      </c>
    </row>
    <row r="248" spans="1:5" s="24" customFormat="1" ht="18" customHeight="1" x14ac:dyDescent="0.2">
      <c r="A248" s="35" t="s">
        <v>366</v>
      </c>
      <c r="B248" s="30">
        <v>8510</v>
      </c>
      <c r="C248" s="30">
        <v>8499</v>
      </c>
      <c r="D248" s="30">
        <v>8583</v>
      </c>
      <c r="E248" s="30">
        <v>8633</v>
      </c>
    </row>
    <row r="249" spans="1:5" s="24" customFormat="1" ht="18" customHeight="1" x14ac:dyDescent="0.2">
      <c r="A249" s="35" t="s">
        <v>815</v>
      </c>
      <c r="B249" s="27">
        <v>333</v>
      </c>
      <c r="C249" s="27">
        <v>341</v>
      </c>
      <c r="D249" s="27">
        <v>358</v>
      </c>
      <c r="E249" s="27">
        <v>360</v>
      </c>
    </row>
    <row r="250" spans="1:5" s="24" customFormat="1" ht="18" customHeight="1" x14ac:dyDescent="0.2">
      <c r="A250" s="35" t="s">
        <v>816</v>
      </c>
      <c r="B250" s="27">
        <v>183</v>
      </c>
      <c r="C250" s="27">
        <v>182</v>
      </c>
      <c r="D250" s="27">
        <v>181</v>
      </c>
      <c r="E250" s="27">
        <v>178</v>
      </c>
    </row>
    <row r="251" spans="1:5" s="24" customFormat="1" ht="18" customHeight="1" x14ac:dyDescent="0.2">
      <c r="A251" s="35" t="s">
        <v>726</v>
      </c>
      <c r="B251" s="27">
        <v>3067</v>
      </c>
      <c r="C251" s="27">
        <v>3085</v>
      </c>
      <c r="D251" s="27">
        <v>3111</v>
      </c>
      <c r="E251" s="27">
        <v>3133</v>
      </c>
    </row>
    <row r="252" spans="1:5" s="24" customFormat="1" ht="18" customHeight="1" x14ac:dyDescent="0.2">
      <c r="A252" s="35" t="s">
        <v>817</v>
      </c>
      <c r="B252" s="27">
        <v>3530</v>
      </c>
      <c r="C252" s="27">
        <v>3487</v>
      </c>
      <c r="D252" s="27">
        <v>3653</v>
      </c>
      <c r="E252" s="27">
        <v>3626</v>
      </c>
    </row>
    <row r="253" spans="1:5" s="24" customFormat="1" ht="18" customHeight="1" x14ac:dyDescent="0.2">
      <c r="A253" s="35" t="s">
        <v>727</v>
      </c>
      <c r="B253" s="27">
        <v>6301</v>
      </c>
      <c r="C253" s="27">
        <v>6320</v>
      </c>
      <c r="D253" s="27">
        <v>6296</v>
      </c>
      <c r="E253" s="27">
        <v>6328</v>
      </c>
    </row>
    <row r="254" spans="1:5" s="24" customFormat="1" ht="18" customHeight="1" x14ac:dyDescent="0.2">
      <c r="A254" s="35" t="s">
        <v>1173</v>
      </c>
      <c r="B254" s="27"/>
      <c r="C254" s="27">
        <v>1</v>
      </c>
      <c r="D254" s="27">
        <v>19</v>
      </c>
      <c r="E254" s="27">
        <v>20</v>
      </c>
    </row>
    <row r="255" spans="1:5" s="24" customFormat="1" ht="18" customHeight="1" x14ac:dyDescent="0.2">
      <c r="A255" s="35" t="s">
        <v>893</v>
      </c>
      <c r="B255" s="30"/>
      <c r="C255" s="30"/>
      <c r="D255" s="30">
        <v>813</v>
      </c>
      <c r="E255" s="30"/>
    </row>
    <row r="256" spans="1:5" s="24" customFormat="1" ht="18" customHeight="1" x14ac:dyDescent="0.2">
      <c r="A256" s="35" t="s">
        <v>604</v>
      </c>
      <c r="B256" s="30"/>
      <c r="C256" s="30"/>
      <c r="D256" s="30">
        <v>1071</v>
      </c>
      <c r="E256" s="30"/>
    </row>
    <row r="257" spans="1:5" s="24" customFormat="1" ht="18" customHeight="1" x14ac:dyDescent="0.2">
      <c r="A257" s="35" t="s">
        <v>728</v>
      </c>
      <c r="B257" s="27">
        <v>1849</v>
      </c>
      <c r="C257" s="27">
        <v>1855</v>
      </c>
      <c r="D257" s="27">
        <v>1861</v>
      </c>
      <c r="E257" s="27">
        <v>1877</v>
      </c>
    </row>
    <row r="258" spans="1:5" s="24" customFormat="1" ht="18" customHeight="1" x14ac:dyDescent="0.2">
      <c r="A258" s="35" t="s">
        <v>729</v>
      </c>
      <c r="B258" s="27">
        <v>333</v>
      </c>
      <c r="C258" s="27">
        <v>341</v>
      </c>
      <c r="D258" s="27">
        <v>358</v>
      </c>
      <c r="E258" s="27">
        <v>360</v>
      </c>
    </row>
    <row r="259" spans="1:5" s="24" customFormat="1" ht="18" customHeight="1" x14ac:dyDescent="0.2">
      <c r="A259" s="35" t="s">
        <v>730</v>
      </c>
      <c r="B259" s="27">
        <v>4</v>
      </c>
      <c r="C259" s="27">
        <v>5</v>
      </c>
      <c r="D259" s="27">
        <v>5</v>
      </c>
      <c r="E259" s="27">
        <v>8</v>
      </c>
    </row>
    <row r="260" spans="1:5" s="24" customFormat="1" ht="18" customHeight="1" x14ac:dyDescent="0.2">
      <c r="A260" s="35" t="s">
        <v>731</v>
      </c>
      <c r="B260" s="27">
        <v>16850</v>
      </c>
      <c r="C260" s="27">
        <v>16879</v>
      </c>
      <c r="D260" s="27">
        <v>16871</v>
      </c>
      <c r="E260" s="27">
        <v>16991</v>
      </c>
    </row>
    <row r="261" spans="1:5" s="24" customFormat="1" ht="18" customHeight="1" x14ac:dyDescent="0.2">
      <c r="A261" s="35" t="s">
        <v>732</v>
      </c>
      <c r="B261" s="27">
        <v>1215</v>
      </c>
      <c r="C261" s="27">
        <v>1232</v>
      </c>
      <c r="D261" s="27">
        <v>1226</v>
      </c>
      <c r="E261" s="27">
        <v>1257</v>
      </c>
    </row>
    <row r="262" spans="1:5" s="24" customFormat="1" ht="18" customHeight="1" x14ac:dyDescent="0.2">
      <c r="A262" s="35" t="s">
        <v>733</v>
      </c>
      <c r="B262" s="27">
        <v>302</v>
      </c>
      <c r="C262" s="27">
        <v>303</v>
      </c>
      <c r="D262" s="27">
        <v>310</v>
      </c>
      <c r="E262" s="27">
        <v>314</v>
      </c>
    </row>
    <row r="263" spans="1:5" s="24" customFormat="1" ht="18" customHeight="1" x14ac:dyDescent="0.2">
      <c r="A263" s="35" t="s">
        <v>945</v>
      </c>
      <c r="B263" s="27">
        <v>4841</v>
      </c>
      <c r="C263" s="27">
        <v>4856</v>
      </c>
      <c r="D263" s="27">
        <v>4876</v>
      </c>
      <c r="E263" s="27">
        <v>4879</v>
      </c>
    </row>
    <row r="264" spans="1:5" s="24" customFormat="1" ht="18" customHeight="1" x14ac:dyDescent="0.2">
      <c r="A264" s="35" t="s">
        <v>931</v>
      </c>
      <c r="B264" s="30">
        <v>38416</v>
      </c>
      <c r="C264" s="30">
        <v>38486</v>
      </c>
      <c r="D264" s="30">
        <v>40475</v>
      </c>
      <c r="E264" s="30">
        <v>38906</v>
      </c>
    </row>
    <row r="265" spans="1:5" s="24" customFormat="1" ht="18" customHeight="1" x14ac:dyDescent="0.2">
      <c r="A265" s="35" t="s">
        <v>367</v>
      </c>
      <c r="B265" s="30">
        <v>38416</v>
      </c>
      <c r="C265" s="30">
        <v>38486</v>
      </c>
      <c r="D265" s="30">
        <v>38700</v>
      </c>
      <c r="E265" s="30">
        <v>38906</v>
      </c>
    </row>
    <row r="266" spans="1:5" s="24" customFormat="1" ht="18" customHeight="1" x14ac:dyDescent="0.2">
      <c r="A266" s="35" t="s">
        <v>818</v>
      </c>
      <c r="B266" s="27">
        <v>267</v>
      </c>
      <c r="C266" s="27">
        <v>266</v>
      </c>
      <c r="D266" s="27">
        <v>269</v>
      </c>
      <c r="E266" s="27">
        <v>267</v>
      </c>
    </row>
    <row r="267" spans="1:5" s="24" customFormat="1" ht="18" customHeight="1" x14ac:dyDescent="0.2">
      <c r="A267" s="35" t="s">
        <v>819</v>
      </c>
      <c r="B267" s="27">
        <v>97</v>
      </c>
      <c r="C267" s="27">
        <v>96</v>
      </c>
      <c r="D267" s="27">
        <v>93</v>
      </c>
      <c r="E267" s="27">
        <v>87</v>
      </c>
    </row>
    <row r="268" spans="1:5" s="24" customFormat="1" ht="18" customHeight="1" x14ac:dyDescent="0.2">
      <c r="A268" s="35" t="s">
        <v>946</v>
      </c>
      <c r="B268" s="27">
        <v>640</v>
      </c>
      <c r="C268" s="27">
        <v>613</v>
      </c>
      <c r="D268" s="27">
        <v>619</v>
      </c>
      <c r="E268" s="27">
        <v>614</v>
      </c>
    </row>
    <row r="269" spans="1:5" s="24" customFormat="1" ht="18" customHeight="1" x14ac:dyDescent="0.2">
      <c r="A269" s="35" t="s">
        <v>820</v>
      </c>
      <c r="B269" s="27">
        <v>567</v>
      </c>
      <c r="C269" s="27">
        <v>582</v>
      </c>
      <c r="D269" s="27">
        <v>576</v>
      </c>
      <c r="E269" s="27">
        <v>569</v>
      </c>
    </row>
    <row r="270" spans="1:5" s="24" customFormat="1" ht="18" customHeight="1" x14ac:dyDescent="0.2">
      <c r="A270" s="35" t="s">
        <v>947</v>
      </c>
      <c r="B270" s="27">
        <v>1570</v>
      </c>
      <c r="C270" s="27">
        <v>1590</v>
      </c>
      <c r="D270" s="27">
        <v>1616</v>
      </c>
      <c r="E270" s="27">
        <v>1610</v>
      </c>
    </row>
    <row r="271" spans="1:5" s="24" customFormat="1" ht="18" customHeight="1" x14ac:dyDescent="0.2">
      <c r="A271" s="35" t="s">
        <v>894</v>
      </c>
      <c r="B271" s="30"/>
      <c r="C271" s="30"/>
      <c r="D271" s="30">
        <v>225</v>
      </c>
      <c r="E271" s="30"/>
    </row>
    <row r="272" spans="1:5" s="24" customFormat="1" ht="18" customHeight="1" x14ac:dyDescent="0.2">
      <c r="A272" s="35" t="s">
        <v>605</v>
      </c>
      <c r="B272" s="30"/>
      <c r="C272" s="30"/>
      <c r="D272" s="30">
        <v>391</v>
      </c>
      <c r="E272" s="30"/>
    </row>
    <row r="273" spans="1:5" s="24" customFormat="1" ht="18" customHeight="1" x14ac:dyDescent="0.2">
      <c r="A273" s="35" t="s">
        <v>948</v>
      </c>
      <c r="B273" s="27">
        <v>267</v>
      </c>
      <c r="C273" s="27">
        <v>265</v>
      </c>
      <c r="D273" s="27">
        <v>268</v>
      </c>
      <c r="E273" s="27">
        <v>267</v>
      </c>
    </row>
    <row r="274" spans="1:5" s="24" customFormat="1" ht="18" customHeight="1" x14ac:dyDescent="0.2">
      <c r="A274" s="35" t="s">
        <v>949</v>
      </c>
      <c r="B274" s="27">
        <v>267</v>
      </c>
      <c r="C274" s="27">
        <v>266</v>
      </c>
      <c r="D274" s="27">
        <v>269</v>
      </c>
      <c r="E274" s="27">
        <v>267</v>
      </c>
    </row>
    <row r="275" spans="1:5" s="24" customFormat="1" ht="18" customHeight="1" x14ac:dyDescent="0.2">
      <c r="A275" s="35" t="s">
        <v>950</v>
      </c>
      <c r="B275" s="27">
        <v>1444</v>
      </c>
      <c r="C275" s="27">
        <v>1448</v>
      </c>
      <c r="D275" s="27">
        <v>1439</v>
      </c>
      <c r="E275" s="27">
        <v>1432</v>
      </c>
    </row>
    <row r="276" spans="1:5" s="24" customFormat="1" ht="18" customHeight="1" x14ac:dyDescent="0.2">
      <c r="A276" s="35" t="s">
        <v>951</v>
      </c>
      <c r="B276" s="27">
        <v>3604</v>
      </c>
      <c r="C276" s="27">
        <v>3617</v>
      </c>
      <c r="D276" s="27">
        <v>3606</v>
      </c>
      <c r="E276" s="27">
        <v>3607</v>
      </c>
    </row>
    <row r="277" spans="1:5" s="24" customFormat="1" ht="18" customHeight="1" x14ac:dyDescent="0.2">
      <c r="A277" s="35" t="s">
        <v>952</v>
      </c>
      <c r="B277" s="27">
        <v>209</v>
      </c>
      <c r="C277" s="27">
        <v>208</v>
      </c>
      <c r="D277" s="27">
        <v>208</v>
      </c>
      <c r="E277" s="27">
        <v>209</v>
      </c>
    </row>
    <row r="278" spans="1:5" s="24" customFormat="1" ht="18" customHeight="1" x14ac:dyDescent="0.2">
      <c r="A278" s="35" t="s">
        <v>953</v>
      </c>
      <c r="B278" s="27">
        <v>58</v>
      </c>
      <c r="C278" s="27">
        <v>59</v>
      </c>
      <c r="D278" s="27">
        <v>66</v>
      </c>
      <c r="E278" s="27">
        <v>67</v>
      </c>
    </row>
    <row r="279" spans="1:5" s="24" customFormat="1" ht="18" customHeight="1" x14ac:dyDescent="0.2">
      <c r="A279" s="35" t="s">
        <v>954</v>
      </c>
      <c r="B279" s="27">
        <v>1130</v>
      </c>
      <c r="C279" s="27">
        <v>1118</v>
      </c>
      <c r="D279" s="27">
        <v>1119</v>
      </c>
      <c r="E279" s="27">
        <v>1115</v>
      </c>
    </row>
    <row r="280" spans="1:5" s="24" customFormat="1" ht="18" customHeight="1" x14ac:dyDescent="0.2">
      <c r="A280" s="35" t="s">
        <v>932</v>
      </c>
      <c r="B280" s="30">
        <v>9813</v>
      </c>
      <c r="C280" s="30">
        <v>9823</v>
      </c>
      <c r="D280" s="30">
        <v>10380</v>
      </c>
      <c r="E280" s="30">
        <v>9808</v>
      </c>
    </row>
    <row r="281" spans="1:5" s="24" customFormat="1" ht="18" customHeight="1" x14ac:dyDescent="0.2">
      <c r="A281" s="35" t="s">
        <v>368</v>
      </c>
      <c r="B281" s="30">
        <v>9813</v>
      </c>
      <c r="C281" s="30">
        <v>9823</v>
      </c>
      <c r="D281" s="30">
        <v>9842</v>
      </c>
      <c r="E281" s="30">
        <v>9808</v>
      </c>
    </row>
    <row r="282" spans="1:5" s="24" customFormat="1" ht="18" customHeight="1" x14ac:dyDescent="0.2">
      <c r="A282" s="35" t="s">
        <v>821</v>
      </c>
      <c r="B282" s="27">
        <v>9</v>
      </c>
      <c r="C282" s="27">
        <v>11</v>
      </c>
      <c r="D282" s="27">
        <v>11</v>
      </c>
      <c r="E282" s="27">
        <v>11</v>
      </c>
    </row>
    <row r="283" spans="1:5" s="24" customFormat="1" ht="18" customHeight="1" x14ac:dyDescent="0.2">
      <c r="A283" s="35" t="s">
        <v>955</v>
      </c>
      <c r="B283" s="27">
        <v>85</v>
      </c>
      <c r="C283" s="27">
        <v>84</v>
      </c>
      <c r="D283" s="27">
        <v>88</v>
      </c>
      <c r="E283" s="27">
        <v>90</v>
      </c>
    </row>
    <row r="284" spans="1:5" s="24" customFormat="1" ht="18" customHeight="1" x14ac:dyDescent="0.2">
      <c r="A284" s="35" t="s">
        <v>822</v>
      </c>
      <c r="B284" s="27">
        <v>96</v>
      </c>
      <c r="C284" s="27">
        <v>96</v>
      </c>
      <c r="D284" s="27">
        <v>94</v>
      </c>
      <c r="E284" s="27">
        <v>98</v>
      </c>
    </row>
    <row r="285" spans="1:5" s="24" customFormat="1" ht="18" customHeight="1" x14ac:dyDescent="0.2">
      <c r="A285" s="35" t="s">
        <v>993</v>
      </c>
      <c r="B285" s="27">
        <v>238</v>
      </c>
      <c r="C285" s="27">
        <v>240</v>
      </c>
      <c r="D285" s="27">
        <v>244</v>
      </c>
      <c r="E285" s="27">
        <v>253</v>
      </c>
    </row>
    <row r="286" spans="1:5" s="24" customFormat="1" ht="18" customHeight="1" x14ac:dyDescent="0.2">
      <c r="A286" s="35" t="s">
        <v>1181</v>
      </c>
      <c r="B286" s="27"/>
      <c r="C286" s="27"/>
      <c r="D286" s="27"/>
      <c r="E286" s="27">
        <v>1</v>
      </c>
    </row>
    <row r="287" spans="1:5" s="24" customFormat="1" ht="18" customHeight="1" x14ac:dyDescent="0.2">
      <c r="A287" s="35" t="s">
        <v>994</v>
      </c>
      <c r="B287" s="27">
        <v>84</v>
      </c>
      <c r="C287" s="27">
        <v>80</v>
      </c>
      <c r="D287" s="27">
        <v>85</v>
      </c>
      <c r="E287" s="27">
        <v>87</v>
      </c>
    </row>
    <row r="288" spans="1:5" s="24" customFormat="1" ht="18" customHeight="1" x14ac:dyDescent="0.2">
      <c r="A288" s="35" t="s">
        <v>995</v>
      </c>
      <c r="B288" s="27">
        <v>9</v>
      </c>
      <c r="C288" s="27">
        <v>11</v>
      </c>
      <c r="D288" s="27">
        <v>11</v>
      </c>
      <c r="E288" s="27">
        <v>11</v>
      </c>
    </row>
    <row r="289" spans="1:5" s="24" customFormat="1" ht="18" customHeight="1" x14ac:dyDescent="0.2">
      <c r="A289" s="35" t="s">
        <v>997</v>
      </c>
      <c r="B289" s="27">
        <v>691</v>
      </c>
      <c r="C289" s="27">
        <v>695</v>
      </c>
      <c r="D289" s="27">
        <v>706</v>
      </c>
      <c r="E289" s="27">
        <v>716</v>
      </c>
    </row>
    <row r="290" spans="1:5" s="24" customFormat="1" ht="18" customHeight="1" x14ac:dyDescent="0.2">
      <c r="A290" s="35" t="s">
        <v>998</v>
      </c>
      <c r="B290" s="27">
        <v>22</v>
      </c>
      <c r="C290" s="27">
        <v>22</v>
      </c>
      <c r="D290" s="27">
        <v>23</v>
      </c>
      <c r="E290" s="27">
        <v>23</v>
      </c>
    </row>
    <row r="291" spans="1:5" s="24" customFormat="1" ht="18" customHeight="1" x14ac:dyDescent="0.2">
      <c r="A291" s="35" t="s">
        <v>999</v>
      </c>
      <c r="B291" s="27">
        <v>2</v>
      </c>
      <c r="C291" s="27">
        <v>3</v>
      </c>
      <c r="D291" s="27">
        <v>3</v>
      </c>
      <c r="E291" s="27">
        <v>2</v>
      </c>
    </row>
    <row r="292" spans="1:5" s="24" customFormat="1" ht="18" customHeight="1" x14ac:dyDescent="0.2">
      <c r="A292" s="35" t="s">
        <v>1000</v>
      </c>
      <c r="B292" s="27">
        <v>235</v>
      </c>
      <c r="C292" s="27">
        <v>225</v>
      </c>
      <c r="D292" s="27">
        <v>231</v>
      </c>
      <c r="E292" s="27">
        <v>237</v>
      </c>
    </row>
    <row r="293" spans="1:5" s="24" customFormat="1" ht="18" customHeight="1" x14ac:dyDescent="0.2">
      <c r="A293" s="35" t="s">
        <v>933</v>
      </c>
      <c r="B293" s="30">
        <v>1462</v>
      </c>
      <c r="C293" s="30">
        <v>1456</v>
      </c>
      <c r="D293" s="30">
        <v>1485</v>
      </c>
      <c r="E293" s="30">
        <v>1518</v>
      </c>
    </row>
    <row r="294" spans="1:5" s="24" customFormat="1" ht="18" customHeight="1" x14ac:dyDescent="0.2">
      <c r="A294" s="35" t="s">
        <v>369</v>
      </c>
      <c r="B294" s="30">
        <v>1462</v>
      </c>
      <c r="C294" s="30">
        <v>1456</v>
      </c>
      <c r="D294" s="30">
        <v>1485</v>
      </c>
      <c r="E294" s="30">
        <v>1518</v>
      </c>
    </row>
    <row r="295" spans="1:5" s="24" customFormat="1" ht="18" customHeight="1" x14ac:dyDescent="0.2">
      <c r="A295" s="35" t="s">
        <v>823</v>
      </c>
      <c r="B295" s="27">
        <v>158</v>
      </c>
      <c r="C295" s="27">
        <v>153</v>
      </c>
      <c r="D295" s="27">
        <v>154</v>
      </c>
      <c r="E295" s="27">
        <v>153</v>
      </c>
    </row>
    <row r="296" spans="1:5" s="24" customFormat="1" ht="18" customHeight="1" x14ac:dyDescent="0.2">
      <c r="A296" s="35" t="s">
        <v>824</v>
      </c>
      <c r="B296" s="27">
        <v>53</v>
      </c>
      <c r="C296" s="27">
        <v>55</v>
      </c>
      <c r="D296" s="27">
        <v>51</v>
      </c>
      <c r="E296" s="27">
        <v>47</v>
      </c>
    </row>
    <row r="297" spans="1:5" s="24" customFormat="1" ht="18" customHeight="1" x14ac:dyDescent="0.2">
      <c r="A297" s="35" t="s">
        <v>1001</v>
      </c>
      <c r="B297" s="27">
        <v>1010</v>
      </c>
      <c r="C297" s="27">
        <v>1021</v>
      </c>
      <c r="D297" s="27">
        <v>1024</v>
      </c>
      <c r="E297" s="27">
        <v>1027</v>
      </c>
    </row>
    <row r="298" spans="1:5" s="24" customFormat="1" ht="18" customHeight="1" x14ac:dyDescent="0.2">
      <c r="A298" s="35" t="s">
        <v>825</v>
      </c>
      <c r="B298" s="27">
        <v>961</v>
      </c>
      <c r="C298" s="27">
        <v>954</v>
      </c>
      <c r="D298" s="27">
        <v>950</v>
      </c>
      <c r="E298" s="27">
        <v>938</v>
      </c>
    </row>
    <row r="299" spans="1:5" s="24" customFormat="1" ht="18" customHeight="1" x14ac:dyDescent="0.2">
      <c r="A299" s="35" t="s">
        <v>1002</v>
      </c>
      <c r="B299" s="27">
        <v>1962</v>
      </c>
      <c r="C299" s="27">
        <v>1984</v>
      </c>
      <c r="D299" s="27">
        <v>1984</v>
      </c>
      <c r="E299" s="27">
        <v>1979</v>
      </c>
    </row>
    <row r="300" spans="1:5" s="24" customFormat="1" ht="18" customHeight="1" x14ac:dyDescent="0.2">
      <c r="A300" s="35" t="s">
        <v>854</v>
      </c>
      <c r="B300" s="27"/>
      <c r="C300" s="27"/>
      <c r="D300" s="27"/>
      <c r="E300" s="27"/>
    </row>
    <row r="301" spans="1:5" s="24" customFormat="1" ht="18" customHeight="1" x14ac:dyDescent="0.2">
      <c r="A301" s="35" t="s">
        <v>895</v>
      </c>
      <c r="B301" s="30"/>
      <c r="C301" s="30"/>
      <c r="D301" s="30">
        <v>316</v>
      </c>
      <c r="E301" s="30"/>
    </row>
    <row r="302" spans="1:5" s="24" customFormat="1" ht="18" customHeight="1" x14ac:dyDescent="0.2">
      <c r="A302" s="35" t="s">
        <v>606</v>
      </c>
      <c r="B302" s="30"/>
      <c r="C302" s="30"/>
      <c r="D302" s="30">
        <v>406</v>
      </c>
      <c r="E302" s="30"/>
    </row>
    <row r="303" spans="1:5" s="24" customFormat="1" ht="18" customHeight="1" x14ac:dyDescent="0.2">
      <c r="A303" s="35" t="s">
        <v>1003</v>
      </c>
      <c r="B303" s="27">
        <v>436</v>
      </c>
      <c r="C303" s="27">
        <v>438</v>
      </c>
      <c r="D303" s="27">
        <v>447</v>
      </c>
      <c r="E303" s="27">
        <v>443</v>
      </c>
    </row>
    <row r="304" spans="1:5" s="24" customFormat="1" ht="18" customHeight="1" x14ac:dyDescent="0.2">
      <c r="A304" s="35" t="s">
        <v>1004</v>
      </c>
      <c r="B304" s="27">
        <v>158</v>
      </c>
      <c r="C304" s="27">
        <v>153</v>
      </c>
      <c r="D304" s="27">
        <v>154</v>
      </c>
      <c r="E304" s="27">
        <v>153</v>
      </c>
    </row>
    <row r="305" spans="1:5" s="24" customFormat="1" ht="18" customHeight="1" x14ac:dyDescent="0.2">
      <c r="A305" s="35" t="s">
        <v>1005</v>
      </c>
      <c r="B305" s="27"/>
      <c r="C305" s="27"/>
      <c r="D305" s="27"/>
      <c r="E305" s="27">
        <v>1</v>
      </c>
    </row>
    <row r="306" spans="1:5" s="24" customFormat="1" ht="18" customHeight="1" x14ac:dyDescent="0.2">
      <c r="A306" s="35" t="s">
        <v>1006</v>
      </c>
      <c r="B306" s="27">
        <v>5549</v>
      </c>
      <c r="C306" s="27">
        <v>5582</v>
      </c>
      <c r="D306" s="27">
        <v>5593</v>
      </c>
      <c r="E306" s="27">
        <v>5618</v>
      </c>
    </row>
    <row r="307" spans="1:5" s="24" customFormat="1" ht="18" customHeight="1" x14ac:dyDescent="0.2">
      <c r="A307" s="35" t="s">
        <v>1007</v>
      </c>
      <c r="B307" s="27">
        <v>415</v>
      </c>
      <c r="C307" s="27">
        <v>424</v>
      </c>
      <c r="D307" s="27">
        <v>424</v>
      </c>
      <c r="E307" s="27">
        <v>430</v>
      </c>
    </row>
    <row r="308" spans="1:5" s="24" customFormat="1" ht="18" customHeight="1" x14ac:dyDescent="0.2">
      <c r="A308" s="35" t="s">
        <v>1008</v>
      </c>
      <c r="B308" s="27">
        <v>114</v>
      </c>
      <c r="C308" s="27">
        <v>122</v>
      </c>
      <c r="D308" s="27">
        <v>119</v>
      </c>
      <c r="E308" s="27">
        <v>117</v>
      </c>
    </row>
    <row r="309" spans="1:5" s="24" customFormat="1" ht="18" customHeight="1" x14ac:dyDescent="0.2">
      <c r="A309" s="35" t="s">
        <v>1009</v>
      </c>
      <c r="B309" s="27">
        <v>1026</v>
      </c>
      <c r="C309" s="27">
        <v>1032</v>
      </c>
      <c r="D309" s="27">
        <v>1034</v>
      </c>
      <c r="E309" s="27">
        <v>1017</v>
      </c>
    </row>
    <row r="310" spans="1:5" s="24" customFormat="1" ht="18" customHeight="1" x14ac:dyDescent="0.2">
      <c r="A310" s="35" t="s">
        <v>934</v>
      </c>
      <c r="B310" s="30">
        <v>11671</v>
      </c>
      <c r="C310" s="30">
        <v>11750</v>
      </c>
      <c r="D310" s="30">
        <v>12459</v>
      </c>
      <c r="E310" s="30">
        <v>11751</v>
      </c>
    </row>
    <row r="311" spans="1:5" s="24" customFormat="1" ht="18" customHeight="1" x14ac:dyDescent="0.2">
      <c r="A311" s="35" t="s">
        <v>370</v>
      </c>
      <c r="B311" s="30">
        <v>11671</v>
      </c>
      <c r="C311" s="30">
        <v>11750</v>
      </c>
      <c r="D311" s="30">
        <v>11763</v>
      </c>
      <c r="E311" s="30">
        <v>11751</v>
      </c>
    </row>
    <row r="312" spans="1:5" s="24" customFormat="1" ht="18" customHeight="1" x14ac:dyDescent="0.2">
      <c r="A312" s="35" t="s">
        <v>1174</v>
      </c>
      <c r="B312" s="27"/>
      <c r="C312" s="27">
        <v>1405</v>
      </c>
      <c r="D312" s="27">
        <v>1393</v>
      </c>
      <c r="E312" s="27">
        <v>1421</v>
      </c>
    </row>
    <row r="313" spans="1:5" s="24" customFormat="1" ht="18" customHeight="1" x14ac:dyDescent="0.2">
      <c r="A313" s="35" t="s">
        <v>1010</v>
      </c>
      <c r="B313" s="27">
        <v>344</v>
      </c>
      <c r="C313" s="27">
        <v>343</v>
      </c>
      <c r="D313" s="27">
        <v>345</v>
      </c>
      <c r="E313" s="27">
        <v>337</v>
      </c>
    </row>
    <row r="314" spans="1:5" s="24" customFormat="1" ht="18" customHeight="1" x14ac:dyDescent="0.2">
      <c r="A314" s="35" t="s">
        <v>1011</v>
      </c>
      <c r="B314" s="27">
        <v>3785</v>
      </c>
      <c r="C314" s="27">
        <v>2416</v>
      </c>
      <c r="D314" s="27">
        <v>2419</v>
      </c>
      <c r="E314" s="27">
        <v>2420</v>
      </c>
    </row>
    <row r="315" spans="1:5" s="24" customFormat="1" ht="18" customHeight="1" x14ac:dyDescent="0.2">
      <c r="A315" s="35" t="s">
        <v>1012</v>
      </c>
      <c r="B315" s="27"/>
      <c r="C315" s="27">
        <v>1</v>
      </c>
      <c r="D315" s="27">
        <v>1</v>
      </c>
      <c r="E315" s="27">
        <v>1</v>
      </c>
    </row>
    <row r="316" spans="1:5" s="24" customFormat="1" ht="18" customHeight="1" x14ac:dyDescent="0.2">
      <c r="A316" s="35" t="s">
        <v>1014</v>
      </c>
      <c r="B316" s="27">
        <v>91</v>
      </c>
      <c r="C316" s="27">
        <v>92</v>
      </c>
      <c r="D316" s="27">
        <v>91</v>
      </c>
      <c r="E316" s="27">
        <v>101</v>
      </c>
    </row>
    <row r="317" spans="1:5" s="24" customFormat="1" ht="18" customHeight="1" x14ac:dyDescent="0.2">
      <c r="A317" s="35" t="s">
        <v>935</v>
      </c>
      <c r="B317" s="30">
        <v>4220</v>
      </c>
      <c r="C317" s="30">
        <v>4256</v>
      </c>
      <c r="D317" s="30">
        <v>4248</v>
      </c>
      <c r="E317" s="30">
        <v>4279</v>
      </c>
    </row>
    <row r="318" spans="1:5" s="24" customFormat="1" ht="18" customHeight="1" x14ac:dyDescent="0.2">
      <c r="A318" s="35" t="s">
        <v>371</v>
      </c>
      <c r="B318" s="30">
        <v>4220</v>
      </c>
      <c r="C318" s="30">
        <v>4256</v>
      </c>
      <c r="D318" s="30">
        <v>4248</v>
      </c>
      <c r="E318" s="30">
        <v>4279</v>
      </c>
    </row>
    <row r="319" spans="1:5" s="24" customFormat="1" ht="18" customHeight="1" x14ac:dyDescent="0.2">
      <c r="A319" s="35" t="s">
        <v>826</v>
      </c>
      <c r="B319" s="27">
        <v>257</v>
      </c>
      <c r="C319" s="27">
        <v>265</v>
      </c>
      <c r="D319" s="27">
        <v>268</v>
      </c>
      <c r="E319" s="27">
        <v>275</v>
      </c>
    </row>
    <row r="320" spans="1:5" s="24" customFormat="1" ht="18" customHeight="1" x14ac:dyDescent="0.2">
      <c r="A320" s="35" t="s">
        <v>273</v>
      </c>
      <c r="B320" s="27">
        <v>873</v>
      </c>
      <c r="C320" s="27">
        <v>896</v>
      </c>
      <c r="D320" s="27">
        <v>893</v>
      </c>
      <c r="E320" s="27">
        <v>899</v>
      </c>
    </row>
    <row r="321" spans="1:5" s="24" customFormat="1" ht="18" customHeight="1" x14ac:dyDescent="0.2">
      <c r="A321" s="35" t="s">
        <v>274</v>
      </c>
      <c r="B321" s="27">
        <v>369</v>
      </c>
      <c r="C321" s="27">
        <v>365</v>
      </c>
      <c r="D321" s="27">
        <v>359</v>
      </c>
      <c r="E321" s="27">
        <v>349</v>
      </c>
    </row>
    <row r="322" spans="1:5" s="24" customFormat="1" ht="18" customHeight="1" x14ac:dyDescent="0.2">
      <c r="A322" s="35" t="s">
        <v>1113</v>
      </c>
      <c r="B322" s="27">
        <v>2964</v>
      </c>
      <c r="C322" s="27">
        <v>2911</v>
      </c>
      <c r="D322" s="27">
        <v>2952</v>
      </c>
      <c r="E322" s="27">
        <v>2976</v>
      </c>
    </row>
    <row r="323" spans="1:5" s="24" customFormat="1" ht="18" customHeight="1" x14ac:dyDescent="0.2">
      <c r="A323" s="35" t="s">
        <v>275</v>
      </c>
      <c r="B323" s="27">
        <v>3164</v>
      </c>
      <c r="C323" s="27">
        <v>3164</v>
      </c>
      <c r="D323" s="27">
        <v>3215</v>
      </c>
      <c r="E323" s="27">
        <v>3211</v>
      </c>
    </row>
    <row r="324" spans="1:5" s="24" customFormat="1" ht="18" customHeight="1" x14ac:dyDescent="0.2">
      <c r="A324" s="35" t="s">
        <v>1114</v>
      </c>
      <c r="B324" s="27">
        <v>6504</v>
      </c>
      <c r="C324" s="27">
        <v>6519</v>
      </c>
      <c r="D324" s="27">
        <v>6565</v>
      </c>
      <c r="E324" s="27">
        <v>6603</v>
      </c>
    </row>
    <row r="325" spans="1:5" s="24" customFormat="1" ht="18" customHeight="1" x14ac:dyDescent="0.2">
      <c r="A325" s="35" t="s">
        <v>591</v>
      </c>
      <c r="B325" s="27"/>
      <c r="C325" s="27"/>
      <c r="D325" s="27">
        <v>4</v>
      </c>
      <c r="E325" s="27">
        <v>3</v>
      </c>
    </row>
    <row r="326" spans="1:5" s="24" customFormat="1" ht="18" customHeight="1" x14ac:dyDescent="0.2">
      <c r="A326" s="35" t="s">
        <v>888</v>
      </c>
      <c r="B326" s="30"/>
      <c r="C326" s="30"/>
      <c r="D326" s="30">
        <v>896</v>
      </c>
      <c r="E326" s="30"/>
    </row>
    <row r="327" spans="1:5" s="24" customFormat="1" ht="18" customHeight="1" x14ac:dyDescent="0.2">
      <c r="A327" s="35" t="s">
        <v>599</v>
      </c>
      <c r="B327" s="30"/>
      <c r="C327" s="30"/>
      <c r="D327" s="30">
        <v>1413</v>
      </c>
      <c r="E327" s="30"/>
    </row>
    <row r="328" spans="1:5" s="24" customFormat="1" ht="18" customHeight="1" x14ac:dyDescent="0.2">
      <c r="A328" s="35" t="s">
        <v>1115</v>
      </c>
      <c r="B328" s="27">
        <v>1385</v>
      </c>
      <c r="C328" s="27">
        <v>1382</v>
      </c>
      <c r="D328" s="27">
        <v>1387</v>
      </c>
      <c r="E328" s="27">
        <v>1386</v>
      </c>
    </row>
    <row r="329" spans="1:5" s="24" customFormat="1" ht="18" customHeight="1" x14ac:dyDescent="0.2">
      <c r="A329" s="35" t="s">
        <v>1116</v>
      </c>
      <c r="B329" s="27">
        <v>873</v>
      </c>
      <c r="C329" s="27">
        <v>896</v>
      </c>
      <c r="D329" s="27">
        <v>893</v>
      </c>
      <c r="E329" s="27">
        <v>899</v>
      </c>
    </row>
    <row r="330" spans="1:5" s="24" customFormat="1" ht="18" customHeight="1" x14ac:dyDescent="0.2">
      <c r="A330" s="35" t="s">
        <v>1117</v>
      </c>
      <c r="B330" s="27">
        <v>1463</v>
      </c>
      <c r="C330" s="27">
        <v>1475</v>
      </c>
      <c r="D330" s="27">
        <v>1464</v>
      </c>
      <c r="E330" s="27">
        <v>1455</v>
      </c>
    </row>
    <row r="331" spans="1:5" s="24" customFormat="1" ht="18" customHeight="1" x14ac:dyDescent="0.2">
      <c r="A331" s="35" t="s">
        <v>1118</v>
      </c>
      <c r="B331" s="27">
        <v>16404</v>
      </c>
      <c r="C331" s="27">
        <v>16421</v>
      </c>
      <c r="D331" s="27">
        <v>16477</v>
      </c>
      <c r="E331" s="27">
        <v>16658</v>
      </c>
    </row>
    <row r="332" spans="1:5" s="24" customFormat="1" ht="18" customHeight="1" x14ac:dyDescent="0.2">
      <c r="A332" s="35" t="s">
        <v>1119</v>
      </c>
      <c r="B332" s="27">
        <v>983</v>
      </c>
      <c r="C332" s="27">
        <v>978</v>
      </c>
      <c r="D332" s="27">
        <v>985</v>
      </c>
      <c r="E332" s="27">
        <v>992</v>
      </c>
    </row>
    <row r="333" spans="1:5" s="24" customFormat="1" ht="18" customHeight="1" x14ac:dyDescent="0.2">
      <c r="A333" s="35" t="s">
        <v>1120</v>
      </c>
      <c r="B333" s="27">
        <v>245</v>
      </c>
      <c r="C333" s="27">
        <v>242</v>
      </c>
      <c r="D333" s="27">
        <v>247</v>
      </c>
      <c r="E333" s="27">
        <v>244</v>
      </c>
    </row>
    <row r="334" spans="1:5" s="24" customFormat="1" ht="18" customHeight="1" x14ac:dyDescent="0.2">
      <c r="A334" s="35" t="s">
        <v>1121</v>
      </c>
      <c r="B334" s="27">
        <v>5239</v>
      </c>
      <c r="C334" s="27">
        <v>5265</v>
      </c>
      <c r="D334" s="27">
        <v>5250</v>
      </c>
      <c r="E334" s="27">
        <v>5259</v>
      </c>
    </row>
    <row r="335" spans="1:5" s="24" customFormat="1" ht="18" customHeight="1" x14ac:dyDescent="0.2">
      <c r="A335" s="35" t="s">
        <v>157</v>
      </c>
      <c r="B335" s="30">
        <v>39496</v>
      </c>
      <c r="C335" s="30">
        <v>39525</v>
      </c>
      <c r="D335" s="30">
        <v>41741</v>
      </c>
      <c r="E335" s="30">
        <v>39942</v>
      </c>
    </row>
    <row r="336" spans="1:5" s="24" customFormat="1" ht="18" customHeight="1" x14ac:dyDescent="0.2">
      <c r="A336" s="35" t="s">
        <v>736</v>
      </c>
      <c r="B336" s="30">
        <v>39496</v>
      </c>
      <c r="C336" s="30">
        <v>39525</v>
      </c>
      <c r="D336" s="30">
        <v>39702</v>
      </c>
      <c r="E336" s="30">
        <v>39942</v>
      </c>
    </row>
    <row r="337" spans="1:5" s="24" customFormat="1" ht="18" customHeight="1" x14ac:dyDescent="0.2">
      <c r="A337" s="35" t="s">
        <v>827</v>
      </c>
      <c r="B337" s="27">
        <v>104</v>
      </c>
      <c r="C337" s="27">
        <v>103</v>
      </c>
      <c r="D337" s="27">
        <v>104</v>
      </c>
      <c r="E337" s="27">
        <v>103</v>
      </c>
    </row>
    <row r="338" spans="1:5" s="24" customFormat="1" ht="18" customHeight="1" x14ac:dyDescent="0.2">
      <c r="A338" s="35" t="s">
        <v>1015</v>
      </c>
      <c r="B338" s="27">
        <v>1160</v>
      </c>
      <c r="C338" s="27">
        <v>1139</v>
      </c>
      <c r="D338" s="27">
        <v>1149</v>
      </c>
      <c r="E338" s="27">
        <v>1170</v>
      </c>
    </row>
    <row r="339" spans="1:5" s="24" customFormat="1" ht="18" customHeight="1" x14ac:dyDescent="0.2">
      <c r="A339" s="35" t="s">
        <v>828</v>
      </c>
      <c r="B339" s="27">
        <v>1389</v>
      </c>
      <c r="C339" s="27">
        <v>1364</v>
      </c>
      <c r="D339" s="27">
        <v>1382</v>
      </c>
      <c r="E339" s="27">
        <v>1379</v>
      </c>
    </row>
    <row r="340" spans="1:5" s="24" customFormat="1" ht="18" customHeight="1" x14ac:dyDescent="0.2">
      <c r="A340" s="35" t="s">
        <v>1016</v>
      </c>
      <c r="B340" s="27">
        <v>2125</v>
      </c>
      <c r="C340" s="27">
        <v>2121</v>
      </c>
      <c r="D340" s="27">
        <v>2127</v>
      </c>
      <c r="E340" s="27">
        <v>2122</v>
      </c>
    </row>
    <row r="341" spans="1:5" s="24" customFormat="1" ht="18" customHeight="1" x14ac:dyDescent="0.2">
      <c r="A341" s="35" t="s">
        <v>1166</v>
      </c>
      <c r="B341" s="27"/>
      <c r="C341" s="27"/>
      <c r="D341" s="27">
        <v>1</v>
      </c>
      <c r="E341" s="27"/>
    </row>
    <row r="342" spans="1:5" s="24" customFormat="1" ht="18" customHeight="1" x14ac:dyDescent="0.2">
      <c r="A342" s="35" t="s">
        <v>896</v>
      </c>
      <c r="B342" s="30"/>
      <c r="C342" s="30"/>
      <c r="D342" s="30">
        <v>358</v>
      </c>
      <c r="E342" s="30"/>
    </row>
    <row r="343" spans="1:5" s="24" customFormat="1" ht="18" customHeight="1" x14ac:dyDescent="0.2">
      <c r="A343" s="35" t="s">
        <v>607</v>
      </c>
      <c r="B343" s="30"/>
      <c r="C343" s="30"/>
      <c r="D343" s="30">
        <v>549</v>
      </c>
      <c r="E343" s="30"/>
    </row>
    <row r="344" spans="1:5" s="24" customFormat="1" ht="18" customHeight="1" x14ac:dyDescent="0.2">
      <c r="A344" s="35" t="s">
        <v>1017</v>
      </c>
      <c r="B344" s="27">
        <v>502</v>
      </c>
      <c r="C344" s="27">
        <v>495</v>
      </c>
      <c r="D344" s="27">
        <v>487</v>
      </c>
      <c r="E344" s="27">
        <v>487</v>
      </c>
    </row>
    <row r="345" spans="1:5" s="24" customFormat="1" ht="18" customHeight="1" x14ac:dyDescent="0.2">
      <c r="A345" s="35" t="s">
        <v>1018</v>
      </c>
      <c r="B345" s="27">
        <v>257</v>
      </c>
      <c r="C345" s="27">
        <v>265</v>
      </c>
      <c r="D345" s="27">
        <v>268</v>
      </c>
      <c r="E345" s="27">
        <v>275</v>
      </c>
    </row>
    <row r="346" spans="1:5" s="24" customFormat="1" ht="18" customHeight="1" x14ac:dyDescent="0.2">
      <c r="A346" s="35" t="s">
        <v>1019</v>
      </c>
      <c r="B346" s="27">
        <v>1</v>
      </c>
      <c r="C346" s="27">
        <v>1</v>
      </c>
      <c r="D346" s="27"/>
      <c r="E346" s="27"/>
    </row>
    <row r="347" spans="1:5" s="24" customFormat="1" ht="18" customHeight="1" x14ac:dyDescent="0.2">
      <c r="A347" s="35" t="s">
        <v>1020</v>
      </c>
      <c r="B347" s="27">
        <v>5942</v>
      </c>
      <c r="C347" s="27">
        <v>5946</v>
      </c>
      <c r="D347" s="27">
        <v>6023</v>
      </c>
      <c r="E347" s="27">
        <v>6042</v>
      </c>
    </row>
    <row r="348" spans="1:5" s="24" customFormat="1" ht="18" customHeight="1" x14ac:dyDescent="0.2">
      <c r="A348" s="35" t="s">
        <v>1021</v>
      </c>
      <c r="B348" s="27">
        <v>343</v>
      </c>
      <c r="C348" s="27">
        <v>341</v>
      </c>
      <c r="D348" s="27">
        <v>344</v>
      </c>
      <c r="E348" s="27">
        <v>344</v>
      </c>
    </row>
    <row r="349" spans="1:5" s="24" customFormat="1" ht="18" customHeight="1" x14ac:dyDescent="0.2">
      <c r="A349" s="35" t="s">
        <v>1022</v>
      </c>
      <c r="B349" s="27">
        <v>103</v>
      </c>
      <c r="C349" s="27">
        <v>101</v>
      </c>
      <c r="D349" s="27">
        <v>94</v>
      </c>
      <c r="E349" s="27">
        <v>93</v>
      </c>
    </row>
    <row r="350" spans="1:5" s="24" customFormat="1" ht="18" customHeight="1" x14ac:dyDescent="0.2">
      <c r="A350" s="35" t="s">
        <v>1023</v>
      </c>
      <c r="B350" s="27">
        <v>2034</v>
      </c>
      <c r="C350" s="27">
        <v>2051</v>
      </c>
      <c r="D350" s="27">
        <v>2039</v>
      </c>
      <c r="E350" s="27">
        <v>2046</v>
      </c>
    </row>
    <row r="351" spans="1:5" s="24" customFormat="1" ht="18" customHeight="1" x14ac:dyDescent="0.2">
      <c r="A351" s="35" t="s">
        <v>936</v>
      </c>
      <c r="B351" s="30">
        <v>13933</v>
      </c>
      <c r="C351" s="30">
        <v>13901</v>
      </c>
      <c r="D351" s="30">
        <v>14788</v>
      </c>
      <c r="E351" s="30">
        <v>14037</v>
      </c>
    </row>
    <row r="352" spans="1:5" s="24" customFormat="1" ht="18" customHeight="1" x14ac:dyDescent="0.2">
      <c r="A352" s="35" t="s">
        <v>372</v>
      </c>
      <c r="B352" s="30">
        <v>13933</v>
      </c>
      <c r="C352" s="30">
        <v>13901</v>
      </c>
      <c r="D352" s="30">
        <v>13989</v>
      </c>
      <c r="E352" s="30">
        <v>14037</v>
      </c>
    </row>
    <row r="353" spans="1:5" s="24" customFormat="1" ht="18" customHeight="1" x14ac:dyDescent="0.2">
      <c r="A353" s="35" t="s">
        <v>276</v>
      </c>
      <c r="B353" s="27">
        <v>130</v>
      </c>
      <c r="C353" s="27">
        <v>134</v>
      </c>
      <c r="D353" s="27">
        <v>129</v>
      </c>
      <c r="E353" s="27">
        <v>128</v>
      </c>
    </row>
    <row r="354" spans="1:5" s="24" customFormat="1" ht="18" customHeight="1" x14ac:dyDescent="0.2">
      <c r="A354" s="35" t="s">
        <v>530</v>
      </c>
      <c r="B354" s="27">
        <v>15</v>
      </c>
      <c r="C354" s="27">
        <v>15</v>
      </c>
      <c r="D354" s="27">
        <v>16</v>
      </c>
      <c r="E354" s="27">
        <v>15</v>
      </c>
    </row>
    <row r="355" spans="1:5" s="24" customFormat="1" ht="18" customHeight="1" x14ac:dyDescent="0.2">
      <c r="A355" s="35" t="s">
        <v>1122</v>
      </c>
      <c r="B355" s="27">
        <v>105</v>
      </c>
      <c r="C355" s="27">
        <v>1509</v>
      </c>
      <c r="D355" s="27">
        <v>1500</v>
      </c>
      <c r="E355" s="27">
        <v>1532</v>
      </c>
    </row>
    <row r="356" spans="1:5" s="24" customFormat="1" ht="18" customHeight="1" x14ac:dyDescent="0.2">
      <c r="A356" s="35" t="s">
        <v>531</v>
      </c>
      <c r="B356" s="27">
        <v>622</v>
      </c>
      <c r="C356" s="27">
        <v>605</v>
      </c>
      <c r="D356" s="27">
        <v>671</v>
      </c>
      <c r="E356" s="27">
        <v>655</v>
      </c>
    </row>
    <row r="357" spans="1:5" s="24" customFormat="1" ht="18" customHeight="1" x14ac:dyDescent="0.2">
      <c r="A357" s="35" t="s">
        <v>794</v>
      </c>
      <c r="B357" s="27">
        <v>4730</v>
      </c>
      <c r="C357" s="27">
        <v>4729</v>
      </c>
      <c r="D357" s="27">
        <v>4728</v>
      </c>
      <c r="E357" s="27">
        <v>4773</v>
      </c>
    </row>
    <row r="358" spans="1:5" s="24" customFormat="1" ht="18" customHeight="1" x14ac:dyDescent="0.2">
      <c r="A358" s="35" t="s">
        <v>795</v>
      </c>
      <c r="B358" s="27">
        <v>3785</v>
      </c>
      <c r="C358" s="27">
        <v>2416</v>
      </c>
      <c r="D358" s="27">
        <v>2419</v>
      </c>
      <c r="E358" s="27">
        <v>2421</v>
      </c>
    </row>
    <row r="359" spans="1:5" s="24" customFormat="1" ht="18" customHeight="1" x14ac:dyDescent="0.2">
      <c r="A359" s="35" t="s">
        <v>796</v>
      </c>
      <c r="B359" s="27">
        <v>520</v>
      </c>
      <c r="C359" s="27">
        <v>516</v>
      </c>
      <c r="D359" s="27">
        <v>520</v>
      </c>
      <c r="E359" s="27">
        <v>525</v>
      </c>
    </row>
    <row r="360" spans="1:5" s="24" customFormat="1" ht="18" customHeight="1" x14ac:dyDescent="0.2">
      <c r="A360" s="35" t="s">
        <v>797</v>
      </c>
      <c r="B360" s="27">
        <v>130</v>
      </c>
      <c r="C360" s="27">
        <v>134</v>
      </c>
      <c r="D360" s="27">
        <v>129</v>
      </c>
      <c r="E360" s="27">
        <v>128</v>
      </c>
    </row>
    <row r="361" spans="1:5" s="24" customFormat="1" ht="18" customHeight="1" x14ac:dyDescent="0.2">
      <c r="A361" s="35" t="s">
        <v>798</v>
      </c>
      <c r="B361" s="27">
        <v>5</v>
      </c>
      <c r="C361" s="27">
        <v>11</v>
      </c>
      <c r="D361" s="27">
        <v>6</v>
      </c>
      <c r="E361" s="27">
        <v>9</v>
      </c>
    </row>
    <row r="362" spans="1:5" s="24" customFormat="1" ht="18" customHeight="1" x14ac:dyDescent="0.2">
      <c r="A362" s="35" t="s">
        <v>13</v>
      </c>
      <c r="B362" s="27">
        <v>1951</v>
      </c>
      <c r="C362" s="27">
        <v>1937</v>
      </c>
      <c r="D362" s="27">
        <v>1918</v>
      </c>
      <c r="E362" s="27">
        <v>1920</v>
      </c>
    </row>
    <row r="363" spans="1:5" s="24" customFormat="1" ht="18" customHeight="1" x14ac:dyDescent="0.2">
      <c r="A363" s="35" t="s">
        <v>14</v>
      </c>
      <c r="B363" s="27">
        <v>168</v>
      </c>
      <c r="C363" s="27">
        <v>165</v>
      </c>
      <c r="D363" s="27">
        <v>167</v>
      </c>
      <c r="E363" s="27">
        <v>164</v>
      </c>
    </row>
    <row r="364" spans="1:5" s="24" customFormat="1" ht="18" customHeight="1" x14ac:dyDescent="0.2">
      <c r="A364" s="35" t="s">
        <v>15</v>
      </c>
      <c r="B364" s="27">
        <v>58</v>
      </c>
      <c r="C364" s="27">
        <v>55</v>
      </c>
      <c r="D364" s="27">
        <v>56</v>
      </c>
      <c r="E364" s="27">
        <v>54</v>
      </c>
    </row>
    <row r="365" spans="1:5" s="24" customFormat="1" ht="18" customHeight="1" x14ac:dyDescent="0.2">
      <c r="A365" s="35" t="s">
        <v>16</v>
      </c>
      <c r="B365" s="27">
        <v>884</v>
      </c>
      <c r="C365" s="27">
        <v>830</v>
      </c>
      <c r="D365" s="27">
        <v>827</v>
      </c>
      <c r="E365" s="27">
        <v>840</v>
      </c>
    </row>
    <row r="366" spans="1:5" s="24" customFormat="1" ht="18" customHeight="1" x14ac:dyDescent="0.2">
      <c r="A366" s="35" t="s">
        <v>158</v>
      </c>
      <c r="B366" s="30">
        <v>12967</v>
      </c>
      <c r="C366" s="30">
        <v>12915</v>
      </c>
      <c r="D366" s="30">
        <v>12950</v>
      </c>
      <c r="E366" s="30">
        <v>13028</v>
      </c>
    </row>
    <row r="367" spans="1:5" s="24" customFormat="1" ht="18" customHeight="1" x14ac:dyDescent="0.2">
      <c r="A367" s="35" t="s">
        <v>737</v>
      </c>
      <c r="B367" s="30">
        <v>12967</v>
      </c>
      <c r="C367" s="30">
        <v>12915</v>
      </c>
      <c r="D367" s="30">
        <v>12950</v>
      </c>
      <c r="E367" s="30">
        <v>13028</v>
      </c>
    </row>
    <row r="368" spans="1:5" s="24" customFormat="1" ht="18" customHeight="1" x14ac:dyDescent="0.2">
      <c r="A368" s="35" t="s">
        <v>906</v>
      </c>
      <c r="B368" s="27">
        <v>2221</v>
      </c>
      <c r="C368" s="27">
        <v>2247</v>
      </c>
      <c r="D368" s="27">
        <v>2273</v>
      </c>
      <c r="E368" s="27">
        <v>2271</v>
      </c>
    </row>
    <row r="369" spans="1:5" s="24" customFormat="1" ht="18" customHeight="1" x14ac:dyDescent="0.2">
      <c r="A369" s="35" t="s">
        <v>848</v>
      </c>
      <c r="B369" s="27">
        <v>879</v>
      </c>
      <c r="C369" s="27">
        <v>872</v>
      </c>
      <c r="D369" s="27">
        <v>868</v>
      </c>
      <c r="E369" s="27">
        <v>840</v>
      </c>
    </row>
    <row r="370" spans="1:5" s="24" customFormat="1" ht="18" customHeight="1" x14ac:dyDescent="0.2">
      <c r="A370" s="35" t="s">
        <v>150</v>
      </c>
      <c r="B370" s="27">
        <v>11583</v>
      </c>
      <c r="C370" s="27">
        <v>12982</v>
      </c>
      <c r="D370" s="27">
        <v>13077</v>
      </c>
      <c r="E370" s="27">
        <v>13189</v>
      </c>
    </row>
    <row r="371" spans="1:5" s="24" customFormat="1" ht="18" customHeight="1" x14ac:dyDescent="0.2">
      <c r="A371" s="35" t="s">
        <v>849</v>
      </c>
      <c r="B371" s="27">
        <v>12455</v>
      </c>
      <c r="C371" s="27">
        <v>12324</v>
      </c>
      <c r="D371" s="27">
        <v>12705</v>
      </c>
      <c r="E371" s="27">
        <v>12634</v>
      </c>
    </row>
    <row r="372" spans="1:5" s="24" customFormat="1" ht="18" customHeight="1" x14ac:dyDescent="0.2">
      <c r="A372" s="35" t="s">
        <v>151</v>
      </c>
      <c r="B372" s="27">
        <v>28385</v>
      </c>
      <c r="C372" s="27">
        <v>28438</v>
      </c>
      <c r="D372" s="27">
        <v>28485</v>
      </c>
      <c r="E372" s="27">
        <v>28647</v>
      </c>
    </row>
    <row r="373" spans="1:5" s="24" customFormat="1" ht="18" customHeight="1" x14ac:dyDescent="0.2">
      <c r="A373" s="35" t="s">
        <v>152</v>
      </c>
      <c r="B373" s="27">
        <v>3787</v>
      </c>
      <c r="C373" s="27">
        <v>2420</v>
      </c>
      <c r="D373" s="27">
        <v>2446</v>
      </c>
      <c r="E373" s="27">
        <v>2449</v>
      </c>
    </row>
    <row r="374" spans="1:5" s="24" customFormat="1" ht="18" customHeight="1" x14ac:dyDescent="0.2">
      <c r="A374" s="35" t="s">
        <v>885</v>
      </c>
      <c r="B374" s="30"/>
      <c r="C374" s="30"/>
      <c r="D374" s="30">
        <v>3227</v>
      </c>
      <c r="E374" s="30"/>
    </row>
    <row r="375" spans="1:5" s="24" customFormat="1" ht="18" customHeight="1" x14ac:dyDescent="0.2">
      <c r="A375" s="35" t="s">
        <v>597</v>
      </c>
      <c r="B375" s="30"/>
      <c r="C375" s="30"/>
      <c r="D375" s="30">
        <v>4852</v>
      </c>
      <c r="E375" s="30"/>
    </row>
    <row r="376" spans="1:5" s="24" customFormat="1" ht="18" customHeight="1" x14ac:dyDescent="0.2">
      <c r="A376" s="35" t="s">
        <v>758</v>
      </c>
      <c r="B376" s="27">
        <v>5875</v>
      </c>
      <c r="C376" s="27">
        <v>5882</v>
      </c>
      <c r="D376" s="27">
        <v>5912</v>
      </c>
      <c r="E376" s="27">
        <v>5936</v>
      </c>
    </row>
    <row r="377" spans="1:5" s="24" customFormat="1" ht="18" customHeight="1" x14ac:dyDescent="0.2">
      <c r="A377" s="35" t="s">
        <v>759</v>
      </c>
      <c r="B377" s="27">
        <v>2221</v>
      </c>
      <c r="C377" s="27">
        <v>2247</v>
      </c>
      <c r="D377" s="27">
        <v>2273</v>
      </c>
      <c r="E377" s="27">
        <v>2271</v>
      </c>
    </row>
    <row r="378" spans="1:5" s="24" customFormat="1" ht="18" customHeight="1" x14ac:dyDescent="0.2">
      <c r="A378" s="35" t="s">
        <v>760</v>
      </c>
      <c r="B378" s="27">
        <v>1490</v>
      </c>
      <c r="C378" s="27">
        <v>1501</v>
      </c>
      <c r="D378" s="27">
        <v>1484</v>
      </c>
      <c r="E378" s="27">
        <v>1485</v>
      </c>
    </row>
    <row r="379" spans="1:5" s="24" customFormat="1" ht="18" customHeight="1" x14ac:dyDescent="0.2">
      <c r="A379" s="35" t="s">
        <v>153</v>
      </c>
      <c r="B379" s="27">
        <v>66068</v>
      </c>
      <c r="C379" s="27">
        <v>66175</v>
      </c>
      <c r="D379" s="27">
        <v>66367</v>
      </c>
      <c r="E379" s="27">
        <v>66824</v>
      </c>
    </row>
    <row r="380" spans="1:5" s="24" customFormat="1" ht="18" customHeight="1" x14ac:dyDescent="0.2">
      <c r="A380" s="35" t="s">
        <v>761</v>
      </c>
      <c r="B380" s="27">
        <v>4262</v>
      </c>
      <c r="C380" s="27">
        <v>4281</v>
      </c>
      <c r="D380" s="27">
        <v>4292</v>
      </c>
      <c r="E380" s="27">
        <v>4348</v>
      </c>
    </row>
    <row r="381" spans="1:5" s="24" customFormat="1" ht="18" customHeight="1" x14ac:dyDescent="0.2">
      <c r="A381" s="35" t="s">
        <v>762</v>
      </c>
      <c r="B381" s="27">
        <v>1091</v>
      </c>
      <c r="C381" s="27">
        <v>1079</v>
      </c>
      <c r="D381" s="27">
        <v>1088</v>
      </c>
      <c r="E381" s="27">
        <v>1086</v>
      </c>
    </row>
    <row r="382" spans="1:5" s="24" customFormat="1" ht="18" customHeight="1" x14ac:dyDescent="0.2">
      <c r="A382" s="35" t="s">
        <v>154</v>
      </c>
      <c r="B382" s="27">
        <v>18799</v>
      </c>
      <c r="C382" s="27">
        <v>18793</v>
      </c>
      <c r="D382" s="27">
        <v>18772</v>
      </c>
      <c r="E382" s="27">
        <v>18824</v>
      </c>
    </row>
    <row r="383" spans="1:5" s="24" customFormat="1" ht="18" customHeight="1" x14ac:dyDescent="0.2">
      <c r="A383" s="35" t="s">
        <v>155</v>
      </c>
      <c r="B383" s="30">
        <v>156535</v>
      </c>
      <c r="C383" s="30">
        <v>156625</v>
      </c>
      <c r="D383" s="30">
        <v>164613</v>
      </c>
      <c r="E383" s="30">
        <v>158143</v>
      </c>
    </row>
    <row r="384" spans="1:5" s="24" customFormat="1" ht="18" customHeight="1" x14ac:dyDescent="0.2">
      <c r="A384" s="35" t="s">
        <v>307</v>
      </c>
      <c r="B384" s="30">
        <v>156535</v>
      </c>
      <c r="C384" s="30">
        <v>156625</v>
      </c>
      <c r="D384" s="30">
        <v>157383</v>
      </c>
      <c r="E384" s="30">
        <v>158143</v>
      </c>
    </row>
    <row r="385" spans="1:5" s="24" customFormat="1" ht="18" customHeight="1" x14ac:dyDescent="0.2">
      <c r="A385" s="35" t="s">
        <v>909</v>
      </c>
      <c r="B385" s="27">
        <v>37</v>
      </c>
      <c r="C385" s="27">
        <v>39</v>
      </c>
      <c r="D385" s="27">
        <v>38</v>
      </c>
      <c r="E385" s="27">
        <v>43</v>
      </c>
    </row>
    <row r="386" spans="1:5" s="24" customFormat="1" ht="18" customHeight="1" x14ac:dyDescent="0.2">
      <c r="A386" s="35" t="s">
        <v>829</v>
      </c>
      <c r="B386" s="27">
        <v>12</v>
      </c>
      <c r="C386" s="27">
        <v>11</v>
      </c>
      <c r="D386" s="27">
        <v>11</v>
      </c>
      <c r="E386" s="27">
        <v>9</v>
      </c>
    </row>
    <row r="387" spans="1:5" s="24" customFormat="1" ht="18" customHeight="1" x14ac:dyDescent="0.2">
      <c r="A387" s="35" t="s">
        <v>1024</v>
      </c>
      <c r="B387" s="27">
        <v>40</v>
      </c>
      <c r="C387" s="27">
        <v>40</v>
      </c>
      <c r="D387" s="27">
        <v>43</v>
      </c>
      <c r="E387" s="27">
        <v>45</v>
      </c>
    </row>
    <row r="388" spans="1:5" s="24" customFormat="1" ht="18" customHeight="1" x14ac:dyDescent="0.2">
      <c r="A388" s="35" t="s">
        <v>830</v>
      </c>
      <c r="B388" s="27">
        <v>25</v>
      </c>
      <c r="C388" s="27">
        <v>24</v>
      </c>
      <c r="D388" s="27">
        <v>25</v>
      </c>
      <c r="E388" s="27">
        <v>27</v>
      </c>
    </row>
    <row r="389" spans="1:5" s="24" customFormat="1" ht="18" customHeight="1" x14ac:dyDescent="0.2">
      <c r="A389" s="35" t="s">
        <v>1025</v>
      </c>
      <c r="B389" s="27">
        <v>128</v>
      </c>
      <c r="C389" s="27">
        <v>130</v>
      </c>
      <c r="D389" s="27">
        <v>127</v>
      </c>
      <c r="E389" s="27">
        <v>124</v>
      </c>
    </row>
    <row r="390" spans="1:5" s="24" customFormat="1" ht="18" customHeight="1" x14ac:dyDescent="0.2">
      <c r="A390" s="35" t="s">
        <v>897</v>
      </c>
      <c r="B390" s="30"/>
      <c r="C390" s="30"/>
      <c r="D390" s="30">
        <v>17</v>
      </c>
      <c r="E390" s="30"/>
    </row>
    <row r="391" spans="1:5" s="24" customFormat="1" ht="18" customHeight="1" x14ac:dyDescent="0.2">
      <c r="A391" s="35" t="s">
        <v>608</v>
      </c>
      <c r="B391" s="30"/>
      <c r="C391" s="30"/>
      <c r="D391" s="30">
        <v>29</v>
      </c>
      <c r="E391" s="30"/>
    </row>
    <row r="392" spans="1:5" s="24" customFormat="1" ht="18" customHeight="1" x14ac:dyDescent="0.2">
      <c r="A392" s="35" t="s">
        <v>1026</v>
      </c>
      <c r="B392" s="27">
        <v>7</v>
      </c>
      <c r="C392" s="27">
        <v>7</v>
      </c>
      <c r="D392" s="27">
        <v>7</v>
      </c>
      <c r="E392" s="27">
        <v>7</v>
      </c>
    </row>
    <row r="393" spans="1:5" s="24" customFormat="1" ht="18" customHeight="1" x14ac:dyDescent="0.2">
      <c r="A393" s="35" t="s">
        <v>1027</v>
      </c>
      <c r="B393" s="27">
        <v>37</v>
      </c>
      <c r="C393" s="27">
        <v>39</v>
      </c>
      <c r="D393" s="27">
        <v>38</v>
      </c>
      <c r="E393" s="27">
        <v>43</v>
      </c>
    </row>
    <row r="394" spans="1:5" s="24" customFormat="1" ht="18" customHeight="1" x14ac:dyDescent="0.2">
      <c r="A394" s="35" t="s">
        <v>1028</v>
      </c>
      <c r="B394" s="27">
        <v>212</v>
      </c>
      <c r="C394" s="27">
        <v>211</v>
      </c>
      <c r="D394" s="27">
        <v>214</v>
      </c>
      <c r="E394" s="27">
        <v>215</v>
      </c>
    </row>
    <row r="395" spans="1:5" s="24" customFormat="1" ht="18" customHeight="1" x14ac:dyDescent="0.2">
      <c r="A395" s="35" t="s">
        <v>1029</v>
      </c>
      <c r="B395" s="27">
        <v>8</v>
      </c>
      <c r="C395" s="27">
        <v>7</v>
      </c>
      <c r="D395" s="27">
        <v>7</v>
      </c>
      <c r="E395" s="27">
        <v>6</v>
      </c>
    </row>
    <row r="396" spans="1:5" s="24" customFormat="1" ht="18" customHeight="1" x14ac:dyDescent="0.2">
      <c r="A396" s="35" t="s">
        <v>1030</v>
      </c>
      <c r="B396" s="27">
        <v>7</v>
      </c>
      <c r="C396" s="27">
        <v>7</v>
      </c>
      <c r="D396" s="27">
        <v>8</v>
      </c>
      <c r="E396" s="27">
        <v>7</v>
      </c>
    </row>
    <row r="397" spans="1:5" s="24" customFormat="1" ht="18" customHeight="1" x14ac:dyDescent="0.2">
      <c r="A397" s="35" t="s">
        <v>1031</v>
      </c>
      <c r="B397" s="27">
        <v>80</v>
      </c>
      <c r="C397" s="27">
        <v>81</v>
      </c>
      <c r="D397" s="27">
        <v>82</v>
      </c>
      <c r="E397" s="27">
        <v>90</v>
      </c>
    </row>
    <row r="398" spans="1:5" s="24" customFormat="1" ht="18" customHeight="1" x14ac:dyDescent="0.2">
      <c r="A398" s="35" t="s">
        <v>937</v>
      </c>
      <c r="B398" s="30">
        <v>554</v>
      </c>
      <c r="C398" s="30">
        <v>554</v>
      </c>
      <c r="D398" s="30">
        <v>594</v>
      </c>
      <c r="E398" s="30">
        <v>571</v>
      </c>
    </row>
    <row r="399" spans="1:5" s="24" customFormat="1" ht="18" customHeight="1" x14ac:dyDescent="0.2">
      <c r="A399" s="35" t="s">
        <v>373</v>
      </c>
      <c r="B399" s="30">
        <v>554</v>
      </c>
      <c r="C399" s="30">
        <v>554</v>
      </c>
      <c r="D399" s="30">
        <v>559</v>
      </c>
      <c r="E399" s="30">
        <v>571</v>
      </c>
    </row>
    <row r="400" spans="1:5" s="24" customFormat="1" ht="18" customHeight="1" x14ac:dyDescent="0.2">
      <c r="A400" s="35" t="s">
        <v>614</v>
      </c>
      <c r="B400" s="27">
        <v>297</v>
      </c>
      <c r="C400" s="27">
        <v>307</v>
      </c>
      <c r="D400" s="27">
        <v>326</v>
      </c>
      <c r="E400" s="27">
        <v>314</v>
      </c>
    </row>
    <row r="401" spans="1:5" s="24" customFormat="1" ht="18" customHeight="1" x14ac:dyDescent="0.2">
      <c r="A401" s="35" t="s">
        <v>831</v>
      </c>
      <c r="B401" s="27">
        <v>105</v>
      </c>
      <c r="C401" s="27">
        <v>103</v>
      </c>
      <c r="D401" s="27">
        <v>102</v>
      </c>
      <c r="E401" s="27">
        <v>98</v>
      </c>
    </row>
    <row r="402" spans="1:5" s="24" customFormat="1" ht="18" customHeight="1" x14ac:dyDescent="0.2">
      <c r="A402" s="35" t="s">
        <v>1032</v>
      </c>
      <c r="B402" s="27">
        <v>1837</v>
      </c>
      <c r="C402" s="27">
        <v>1863</v>
      </c>
      <c r="D402" s="27">
        <v>1845</v>
      </c>
      <c r="E402" s="27">
        <v>1845</v>
      </c>
    </row>
    <row r="403" spans="1:5" s="24" customFormat="1" ht="18" customHeight="1" x14ac:dyDescent="0.2">
      <c r="A403" s="35" t="s">
        <v>832</v>
      </c>
      <c r="B403" s="27">
        <v>2107</v>
      </c>
      <c r="C403" s="27">
        <v>2062</v>
      </c>
      <c r="D403" s="27">
        <v>2083</v>
      </c>
      <c r="E403" s="27">
        <v>2073</v>
      </c>
    </row>
    <row r="404" spans="1:5" s="24" customFormat="1" ht="18" customHeight="1" x14ac:dyDescent="0.2">
      <c r="A404" s="35" t="s">
        <v>1033</v>
      </c>
      <c r="B404" s="27">
        <v>3411</v>
      </c>
      <c r="C404" s="27">
        <v>3404</v>
      </c>
      <c r="D404" s="27">
        <v>3401</v>
      </c>
      <c r="E404" s="27">
        <v>3420</v>
      </c>
    </row>
    <row r="405" spans="1:5" s="24" customFormat="1" ht="18" customHeight="1" x14ac:dyDescent="0.2">
      <c r="A405" s="35" t="s">
        <v>1034</v>
      </c>
      <c r="B405" s="27">
        <v>2</v>
      </c>
      <c r="C405" s="27">
        <v>3</v>
      </c>
      <c r="D405" s="27">
        <v>3</v>
      </c>
      <c r="E405" s="27">
        <v>5</v>
      </c>
    </row>
    <row r="406" spans="1:5" s="24" customFormat="1" ht="18" customHeight="1" x14ac:dyDescent="0.2">
      <c r="A406" s="35" t="s">
        <v>898</v>
      </c>
      <c r="B406" s="30"/>
      <c r="C406" s="30"/>
      <c r="D406" s="30">
        <v>569</v>
      </c>
      <c r="E406" s="30"/>
    </row>
    <row r="407" spans="1:5" s="24" customFormat="1" ht="18" customHeight="1" x14ac:dyDescent="0.2">
      <c r="A407" s="35" t="s">
        <v>609</v>
      </c>
      <c r="B407" s="30"/>
      <c r="C407" s="30"/>
      <c r="D407" s="30">
        <v>853</v>
      </c>
      <c r="E407" s="30"/>
    </row>
    <row r="408" spans="1:5" s="24" customFormat="1" ht="18" customHeight="1" x14ac:dyDescent="0.2">
      <c r="A408" s="35" t="s">
        <v>1035</v>
      </c>
      <c r="B408" s="27">
        <v>853</v>
      </c>
      <c r="C408" s="27">
        <v>857</v>
      </c>
      <c r="D408" s="27">
        <v>856</v>
      </c>
      <c r="E408" s="27">
        <v>860</v>
      </c>
    </row>
    <row r="409" spans="1:5" s="24" customFormat="1" ht="18" customHeight="1" x14ac:dyDescent="0.2">
      <c r="A409" s="35" t="s">
        <v>1036</v>
      </c>
      <c r="B409" s="27">
        <v>297</v>
      </c>
      <c r="C409" s="27">
        <v>307</v>
      </c>
      <c r="D409" s="27">
        <v>326</v>
      </c>
      <c r="E409" s="27">
        <v>314</v>
      </c>
    </row>
    <row r="410" spans="1:5" s="24" customFormat="1" ht="18" customHeight="1" x14ac:dyDescent="0.2">
      <c r="A410" s="35" t="s">
        <v>1037</v>
      </c>
      <c r="B410" s="27">
        <v>16</v>
      </c>
      <c r="C410" s="27">
        <v>9</v>
      </c>
      <c r="D410" s="27">
        <v>8</v>
      </c>
      <c r="E410" s="27">
        <v>9</v>
      </c>
    </row>
    <row r="411" spans="1:5" s="24" customFormat="1" ht="18" customHeight="1" x14ac:dyDescent="0.2">
      <c r="A411" s="35" t="s">
        <v>1038</v>
      </c>
      <c r="B411" s="27">
        <v>10463</v>
      </c>
      <c r="C411" s="27">
        <v>10483</v>
      </c>
      <c r="D411" s="27">
        <v>10606</v>
      </c>
      <c r="E411" s="27">
        <v>10649</v>
      </c>
    </row>
    <row r="412" spans="1:5" s="24" customFormat="1" ht="18" customHeight="1" x14ac:dyDescent="0.2">
      <c r="A412" s="35" t="s">
        <v>1039</v>
      </c>
      <c r="B412" s="27">
        <v>629</v>
      </c>
      <c r="C412" s="27">
        <v>631</v>
      </c>
      <c r="D412" s="27">
        <v>630</v>
      </c>
      <c r="E412" s="27">
        <v>631</v>
      </c>
    </row>
    <row r="413" spans="1:5" s="24" customFormat="1" ht="18" customHeight="1" x14ac:dyDescent="0.2">
      <c r="A413" s="35" t="s">
        <v>1040</v>
      </c>
      <c r="B413" s="27">
        <v>68</v>
      </c>
      <c r="C413" s="27">
        <v>65</v>
      </c>
      <c r="D413" s="27">
        <v>65</v>
      </c>
      <c r="E413" s="27">
        <v>62</v>
      </c>
    </row>
    <row r="414" spans="1:5" s="24" customFormat="1" ht="18" customHeight="1" x14ac:dyDescent="0.2">
      <c r="A414" s="35" t="s">
        <v>1041</v>
      </c>
      <c r="B414" s="27">
        <v>2678</v>
      </c>
      <c r="C414" s="27">
        <v>2667</v>
      </c>
      <c r="D414" s="27">
        <v>2642</v>
      </c>
      <c r="E414" s="27">
        <v>2684</v>
      </c>
    </row>
    <row r="415" spans="1:5" s="24" customFormat="1" ht="18" customHeight="1" x14ac:dyDescent="0.2">
      <c r="A415" s="35" t="s">
        <v>938</v>
      </c>
      <c r="B415" s="30">
        <v>22420</v>
      </c>
      <c r="C415" s="30">
        <v>22408</v>
      </c>
      <c r="D415" s="30">
        <v>23903</v>
      </c>
      <c r="E415" s="30">
        <v>22604</v>
      </c>
    </row>
    <row r="416" spans="1:5" s="24" customFormat="1" ht="18" customHeight="1" x14ac:dyDescent="0.2">
      <c r="A416" s="35" t="s">
        <v>374</v>
      </c>
      <c r="B416" s="30">
        <v>22420</v>
      </c>
      <c r="C416" s="30">
        <v>22408</v>
      </c>
      <c r="D416" s="30">
        <v>22521</v>
      </c>
      <c r="E416" s="30">
        <v>22604</v>
      </c>
    </row>
    <row r="417" spans="1:5" s="24" customFormat="1" ht="18" customHeight="1" x14ac:dyDescent="0.2">
      <c r="A417" s="35" t="s">
        <v>833</v>
      </c>
      <c r="B417" s="27">
        <v>200</v>
      </c>
      <c r="C417" s="27">
        <v>211</v>
      </c>
      <c r="D417" s="27">
        <v>205</v>
      </c>
      <c r="E417" s="27">
        <v>201</v>
      </c>
    </row>
    <row r="418" spans="1:5" s="24" customFormat="1" ht="18" customHeight="1" x14ac:dyDescent="0.2">
      <c r="A418" s="35" t="s">
        <v>834</v>
      </c>
      <c r="B418" s="27">
        <v>135</v>
      </c>
      <c r="C418" s="27">
        <v>135</v>
      </c>
      <c r="D418" s="27">
        <v>132</v>
      </c>
      <c r="E418" s="27">
        <v>130</v>
      </c>
    </row>
    <row r="419" spans="1:5" s="24" customFormat="1" ht="18" customHeight="1" x14ac:dyDescent="0.2">
      <c r="A419" s="35" t="s">
        <v>1042</v>
      </c>
      <c r="B419" s="27">
        <v>1005</v>
      </c>
      <c r="C419" s="27">
        <v>1001</v>
      </c>
      <c r="D419" s="27">
        <v>1016</v>
      </c>
      <c r="E419" s="27">
        <v>1026</v>
      </c>
    </row>
    <row r="420" spans="1:5" s="24" customFormat="1" ht="18" customHeight="1" x14ac:dyDescent="0.2">
      <c r="A420" s="35" t="s">
        <v>835</v>
      </c>
      <c r="B420" s="27">
        <v>1140</v>
      </c>
      <c r="C420" s="27">
        <v>1147</v>
      </c>
      <c r="D420" s="27">
        <v>1183</v>
      </c>
      <c r="E420" s="27">
        <v>1189</v>
      </c>
    </row>
    <row r="421" spans="1:5" s="24" customFormat="1" ht="18" customHeight="1" x14ac:dyDescent="0.2">
      <c r="A421" s="35" t="s">
        <v>1063</v>
      </c>
      <c r="B421" s="27">
        <v>2350</v>
      </c>
      <c r="C421" s="27">
        <v>2347</v>
      </c>
      <c r="D421" s="27">
        <v>2363</v>
      </c>
      <c r="E421" s="27">
        <v>2406</v>
      </c>
    </row>
    <row r="422" spans="1:5" s="24" customFormat="1" ht="18" customHeight="1" x14ac:dyDescent="0.2">
      <c r="A422" s="35" t="s">
        <v>589</v>
      </c>
      <c r="B422" s="27"/>
      <c r="C422" s="27"/>
      <c r="D422" s="27">
        <v>3</v>
      </c>
      <c r="E422" s="27">
        <v>3</v>
      </c>
    </row>
    <row r="423" spans="1:5" s="24" customFormat="1" ht="18" customHeight="1" x14ac:dyDescent="0.2">
      <c r="A423" s="35" t="s">
        <v>899</v>
      </c>
      <c r="B423" s="30"/>
      <c r="C423" s="30"/>
      <c r="D423" s="30">
        <v>270</v>
      </c>
      <c r="E423" s="30"/>
    </row>
    <row r="424" spans="1:5" s="24" customFormat="1" ht="18" customHeight="1" x14ac:dyDescent="0.2">
      <c r="A424" s="35" t="s">
        <v>610</v>
      </c>
      <c r="B424" s="30"/>
      <c r="C424" s="30"/>
      <c r="D424" s="30">
        <v>378</v>
      </c>
      <c r="E424" s="30"/>
    </row>
    <row r="425" spans="1:5" s="24" customFormat="1" ht="18" customHeight="1" x14ac:dyDescent="0.2">
      <c r="A425" s="35" t="s">
        <v>1064</v>
      </c>
      <c r="B425" s="27">
        <v>580</v>
      </c>
      <c r="C425" s="27">
        <v>586</v>
      </c>
      <c r="D425" s="27">
        <v>595</v>
      </c>
      <c r="E425" s="27">
        <v>597</v>
      </c>
    </row>
    <row r="426" spans="1:5" s="24" customFormat="1" ht="18" customHeight="1" x14ac:dyDescent="0.2">
      <c r="A426" s="35" t="s">
        <v>1065</v>
      </c>
      <c r="B426" s="27">
        <v>200</v>
      </c>
      <c r="C426" s="27">
        <v>211</v>
      </c>
      <c r="D426" s="27">
        <v>205</v>
      </c>
      <c r="E426" s="27">
        <v>201</v>
      </c>
    </row>
    <row r="427" spans="1:5" s="24" customFormat="1" ht="18" customHeight="1" x14ac:dyDescent="0.2">
      <c r="A427" s="35" t="s">
        <v>1066</v>
      </c>
      <c r="B427" s="27"/>
      <c r="C427" s="27">
        <v>1</v>
      </c>
      <c r="D427" s="27">
        <v>1</v>
      </c>
      <c r="E427" s="27"/>
    </row>
    <row r="428" spans="1:5" s="24" customFormat="1" ht="18" customHeight="1" x14ac:dyDescent="0.2">
      <c r="A428" s="35" t="s">
        <v>311</v>
      </c>
      <c r="B428" s="27">
        <v>5970</v>
      </c>
      <c r="C428" s="27">
        <v>5976</v>
      </c>
      <c r="D428" s="27">
        <v>5971</v>
      </c>
      <c r="E428" s="27">
        <v>6119</v>
      </c>
    </row>
    <row r="429" spans="1:5" s="24" customFormat="1" ht="18" customHeight="1" x14ac:dyDescent="0.2">
      <c r="A429" s="35" t="s">
        <v>312</v>
      </c>
      <c r="B429" s="27">
        <v>398</v>
      </c>
      <c r="C429" s="27">
        <v>396</v>
      </c>
      <c r="D429" s="27">
        <v>401</v>
      </c>
      <c r="E429" s="27">
        <v>409</v>
      </c>
    </row>
    <row r="430" spans="1:5" s="24" customFormat="1" ht="18" customHeight="1" x14ac:dyDescent="0.2">
      <c r="A430" s="35" t="s">
        <v>313</v>
      </c>
      <c r="B430" s="27">
        <v>43</v>
      </c>
      <c r="C430" s="27">
        <v>44</v>
      </c>
      <c r="D430" s="27">
        <v>45</v>
      </c>
      <c r="E430" s="27">
        <v>44</v>
      </c>
    </row>
    <row r="431" spans="1:5" s="24" customFormat="1" ht="18" customHeight="1" x14ac:dyDescent="0.2">
      <c r="A431" s="35" t="s">
        <v>314</v>
      </c>
      <c r="B431" s="27">
        <v>1752</v>
      </c>
      <c r="C431" s="27">
        <v>1770</v>
      </c>
      <c r="D431" s="27">
        <v>1761</v>
      </c>
      <c r="E431" s="27">
        <v>1769</v>
      </c>
    </row>
    <row r="432" spans="1:5" s="24" customFormat="1" ht="18" customHeight="1" x14ac:dyDescent="0.2">
      <c r="A432" s="35" t="s">
        <v>939</v>
      </c>
      <c r="B432" s="30">
        <v>13552</v>
      </c>
      <c r="C432" s="30">
        <v>13595</v>
      </c>
      <c r="D432" s="30">
        <v>14244</v>
      </c>
      <c r="E432" s="30">
        <v>13870</v>
      </c>
    </row>
    <row r="433" spans="1:5" s="24" customFormat="1" ht="18" customHeight="1" x14ac:dyDescent="0.2">
      <c r="A433" s="35" t="s">
        <v>375</v>
      </c>
      <c r="B433" s="30">
        <v>13552</v>
      </c>
      <c r="C433" s="30">
        <v>13595</v>
      </c>
      <c r="D433" s="30">
        <v>13656</v>
      </c>
      <c r="E433" s="30">
        <v>13870</v>
      </c>
    </row>
    <row r="434" spans="1:5" s="24" customFormat="1" ht="18" customHeight="1" x14ac:dyDescent="0.2">
      <c r="A434" s="35" t="s">
        <v>836</v>
      </c>
      <c r="B434" s="27">
        <v>94</v>
      </c>
      <c r="C434" s="27">
        <v>91</v>
      </c>
      <c r="D434" s="27">
        <v>91</v>
      </c>
      <c r="E434" s="27">
        <v>89</v>
      </c>
    </row>
    <row r="435" spans="1:5" s="24" customFormat="1" ht="18" customHeight="1" x14ac:dyDescent="0.2">
      <c r="A435" s="35" t="s">
        <v>837</v>
      </c>
      <c r="B435" s="27">
        <v>25</v>
      </c>
      <c r="C435" s="27">
        <v>25</v>
      </c>
      <c r="D435" s="27">
        <v>23</v>
      </c>
      <c r="E435" s="27">
        <v>22</v>
      </c>
    </row>
    <row r="436" spans="1:5" s="24" customFormat="1" ht="18" customHeight="1" x14ac:dyDescent="0.2">
      <c r="A436" s="35" t="s">
        <v>315</v>
      </c>
      <c r="B436" s="27">
        <v>505</v>
      </c>
      <c r="C436" s="27">
        <v>505</v>
      </c>
      <c r="D436" s="27">
        <v>518</v>
      </c>
      <c r="E436" s="27">
        <v>527</v>
      </c>
    </row>
    <row r="437" spans="1:5" s="24" customFormat="1" ht="18" customHeight="1" x14ac:dyDescent="0.2">
      <c r="A437" s="35" t="s">
        <v>838</v>
      </c>
      <c r="B437" s="27">
        <v>482</v>
      </c>
      <c r="C437" s="27">
        <v>472</v>
      </c>
      <c r="D437" s="27">
        <v>478</v>
      </c>
      <c r="E437" s="27">
        <v>476</v>
      </c>
    </row>
    <row r="438" spans="1:5" s="24" customFormat="1" ht="18" customHeight="1" x14ac:dyDescent="0.2">
      <c r="A438" s="35" t="s">
        <v>316</v>
      </c>
      <c r="B438" s="27">
        <v>1001</v>
      </c>
      <c r="C438" s="27">
        <v>1010</v>
      </c>
      <c r="D438" s="27">
        <v>1012</v>
      </c>
      <c r="E438" s="27">
        <v>1006</v>
      </c>
    </row>
    <row r="439" spans="1:5" s="24" customFormat="1" ht="18" customHeight="1" x14ac:dyDescent="0.2">
      <c r="A439" s="35" t="s">
        <v>1175</v>
      </c>
      <c r="B439" s="27"/>
      <c r="C439" s="27"/>
      <c r="D439" s="27">
        <v>1</v>
      </c>
      <c r="E439" s="27"/>
    </row>
    <row r="440" spans="1:5" s="24" customFormat="1" ht="18" customHeight="1" x14ac:dyDescent="0.2">
      <c r="A440" s="35" t="s">
        <v>900</v>
      </c>
      <c r="B440" s="30"/>
      <c r="C440" s="30"/>
      <c r="D440" s="30">
        <v>161</v>
      </c>
      <c r="E440" s="30"/>
    </row>
    <row r="441" spans="1:5" s="24" customFormat="1" ht="18" customHeight="1" x14ac:dyDescent="0.2">
      <c r="A441" s="35" t="s">
        <v>611</v>
      </c>
      <c r="B441" s="30"/>
      <c r="C441" s="30"/>
      <c r="D441" s="30">
        <v>250</v>
      </c>
      <c r="E441" s="30"/>
    </row>
    <row r="442" spans="1:5" s="24" customFormat="1" ht="18" customHeight="1" x14ac:dyDescent="0.2">
      <c r="A442" s="35" t="s">
        <v>317</v>
      </c>
      <c r="B442" s="27">
        <v>179</v>
      </c>
      <c r="C442" s="27">
        <v>187</v>
      </c>
      <c r="D442" s="27">
        <v>186</v>
      </c>
      <c r="E442" s="27">
        <v>190</v>
      </c>
    </row>
    <row r="443" spans="1:5" s="24" customFormat="1" ht="18" customHeight="1" x14ac:dyDescent="0.2">
      <c r="A443" s="35" t="s">
        <v>318</v>
      </c>
      <c r="B443" s="27">
        <v>94</v>
      </c>
      <c r="C443" s="27">
        <v>91</v>
      </c>
      <c r="D443" s="27">
        <v>91</v>
      </c>
      <c r="E443" s="27">
        <v>89</v>
      </c>
    </row>
    <row r="444" spans="1:5" s="24" customFormat="1" ht="18" customHeight="1" x14ac:dyDescent="0.2">
      <c r="A444" s="35" t="s">
        <v>319</v>
      </c>
      <c r="B444" s="27">
        <v>1</v>
      </c>
      <c r="C444" s="27">
        <v>1</v>
      </c>
      <c r="D444" s="27">
        <v>1</v>
      </c>
      <c r="E444" s="27">
        <v>1</v>
      </c>
    </row>
    <row r="445" spans="1:5" s="24" customFormat="1" ht="18" customHeight="1" x14ac:dyDescent="0.2">
      <c r="A445" s="35" t="s">
        <v>320</v>
      </c>
      <c r="B445" s="27">
        <v>2975</v>
      </c>
      <c r="C445" s="27">
        <v>2954</v>
      </c>
      <c r="D445" s="27">
        <v>2934</v>
      </c>
      <c r="E445" s="27">
        <v>2948</v>
      </c>
    </row>
    <row r="446" spans="1:5" s="24" customFormat="1" ht="18" customHeight="1" x14ac:dyDescent="0.2">
      <c r="A446" s="35" t="s">
        <v>321</v>
      </c>
      <c r="B446" s="27">
        <v>175</v>
      </c>
      <c r="C446" s="27">
        <v>176</v>
      </c>
      <c r="D446" s="27">
        <v>178</v>
      </c>
      <c r="E446" s="27">
        <v>180</v>
      </c>
    </row>
    <row r="447" spans="1:5" s="24" customFormat="1" ht="18" customHeight="1" x14ac:dyDescent="0.2">
      <c r="A447" s="35" t="s">
        <v>322</v>
      </c>
      <c r="B447" s="27">
        <v>12</v>
      </c>
      <c r="C447" s="27">
        <v>11</v>
      </c>
      <c r="D447" s="27">
        <v>11</v>
      </c>
      <c r="E447" s="27">
        <v>13</v>
      </c>
    </row>
    <row r="448" spans="1:5" s="24" customFormat="1" ht="18" customHeight="1" x14ac:dyDescent="0.2">
      <c r="A448" s="35" t="s">
        <v>323</v>
      </c>
      <c r="B448" s="27">
        <v>366</v>
      </c>
      <c r="C448" s="27">
        <v>365</v>
      </c>
      <c r="D448" s="27">
        <v>395</v>
      </c>
      <c r="E448" s="27">
        <v>398</v>
      </c>
    </row>
    <row r="449" spans="1:5" s="24" customFormat="1" ht="18" customHeight="1" x14ac:dyDescent="0.2">
      <c r="A449" s="35" t="s">
        <v>940</v>
      </c>
      <c r="B449" s="30">
        <v>5807</v>
      </c>
      <c r="C449" s="30">
        <v>5785</v>
      </c>
      <c r="D449" s="30">
        <v>6191</v>
      </c>
      <c r="E449" s="30">
        <v>5838</v>
      </c>
    </row>
    <row r="450" spans="1:5" s="24" customFormat="1" ht="18" customHeight="1" x14ac:dyDescent="0.2">
      <c r="A450" s="35" t="s">
        <v>376</v>
      </c>
      <c r="B450" s="30">
        <v>5807</v>
      </c>
      <c r="C450" s="30">
        <v>5785</v>
      </c>
      <c r="D450" s="30">
        <v>5817</v>
      </c>
      <c r="E450" s="30">
        <v>5838</v>
      </c>
    </row>
    <row r="451" spans="1:5" s="24" customFormat="1" ht="18" customHeight="1" x14ac:dyDescent="0.2">
      <c r="A451" s="35" t="s">
        <v>839</v>
      </c>
      <c r="B451" s="27">
        <v>59</v>
      </c>
      <c r="C451" s="27">
        <v>61</v>
      </c>
      <c r="D451" s="27">
        <v>60</v>
      </c>
      <c r="E451" s="27">
        <v>60</v>
      </c>
    </row>
    <row r="452" spans="1:5" s="24" customFormat="1" ht="18" customHeight="1" x14ac:dyDescent="0.2">
      <c r="A452" s="35" t="s">
        <v>532</v>
      </c>
      <c r="B452" s="27">
        <v>746</v>
      </c>
      <c r="C452" s="27">
        <v>743</v>
      </c>
      <c r="D452" s="27">
        <v>757</v>
      </c>
      <c r="E452" s="27">
        <v>755</v>
      </c>
    </row>
    <row r="453" spans="1:5" s="24" customFormat="1" ht="18" customHeight="1" x14ac:dyDescent="0.2">
      <c r="A453" s="35" t="s">
        <v>533</v>
      </c>
      <c r="B453" s="27">
        <v>323</v>
      </c>
      <c r="C453" s="27">
        <v>323</v>
      </c>
      <c r="D453" s="27">
        <v>318</v>
      </c>
      <c r="E453" s="27">
        <v>307</v>
      </c>
    </row>
    <row r="454" spans="1:5" s="24" customFormat="1" ht="18" customHeight="1" x14ac:dyDescent="0.2">
      <c r="A454" s="35" t="s">
        <v>17</v>
      </c>
      <c r="B454" s="27">
        <v>5715</v>
      </c>
      <c r="C454" s="27">
        <v>5743</v>
      </c>
      <c r="D454" s="27">
        <v>5807</v>
      </c>
      <c r="E454" s="27">
        <v>5860</v>
      </c>
    </row>
    <row r="455" spans="1:5" s="24" customFormat="1" ht="18" customHeight="1" x14ac:dyDescent="0.2">
      <c r="A455" s="35" t="s">
        <v>534</v>
      </c>
      <c r="B455" s="27">
        <v>5879</v>
      </c>
      <c r="C455" s="27">
        <v>5808</v>
      </c>
      <c r="D455" s="27">
        <v>6023</v>
      </c>
      <c r="E455" s="27">
        <v>5989</v>
      </c>
    </row>
    <row r="456" spans="1:5" s="24" customFormat="1" ht="18" customHeight="1" x14ac:dyDescent="0.2">
      <c r="A456" s="35" t="s">
        <v>18</v>
      </c>
      <c r="B456" s="27">
        <v>11702</v>
      </c>
      <c r="C456" s="27">
        <v>11750</v>
      </c>
      <c r="D456" s="27">
        <v>11737</v>
      </c>
      <c r="E456" s="27">
        <v>11779</v>
      </c>
    </row>
    <row r="457" spans="1:5" s="24" customFormat="1" ht="18" customHeight="1" x14ac:dyDescent="0.2">
      <c r="A457" s="35" t="s">
        <v>19</v>
      </c>
      <c r="B457" s="27"/>
      <c r="C457" s="27">
        <v>1</v>
      </c>
      <c r="D457" s="27">
        <v>20</v>
      </c>
      <c r="E457" s="27">
        <v>20</v>
      </c>
    </row>
    <row r="458" spans="1:5" s="24" customFormat="1" ht="18" customHeight="1" x14ac:dyDescent="0.2">
      <c r="A458" s="35" t="s">
        <v>889</v>
      </c>
      <c r="B458" s="30"/>
      <c r="C458" s="30"/>
      <c r="D458" s="30">
        <v>1508</v>
      </c>
      <c r="E458" s="30"/>
    </row>
    <row r="459" spans="1:5" s="24" customFormat="1" ht="18" customHeight="1" x14ac:dyDescent="0.2">
      <c r="A459" s="35" t="s">
        <v>600</v>
      </c>
      <c r="B459" s="30"/>
      <c r="C459" s="30"/>
      <c r="D459" s="30">
        <v>2189</v>
      </c>
      <c r="E459" s="30"/>
    </row>
    <row r="460" spans="1:5" s="24" customFormat="1" ht="18" customHeight="1" x14ac:dyDescent="0.2">
      <c r="A460" s="35" t="s">
        <v>20</v>
      </c>
      <c r="B460" s="27">
        <v>2853</v>
      </c>
      <c r="C460" s="27">
        <v>2867</v>
      </c>
      <c r="D460" s="27">
        <v>2889</v>
      </c>
      <c r="E460" s="27">
        <v>2902</v>
      </c>
    </row>
    <row r="461" spans="1:5" s="24" customFormat="1" ht="18" customHeight="1" x14ac:dyDescent="0.2">
      <c r="A461" s="35" t="s">
        <v>21</v>
      </c>
      <c r="B461" s="27">
        <v>746</v>
      </c>
      <c r="C461" s="27">
        <v>743</v>
      </c>
      <c r="D461" s="27">
        <v>757</v>
      </c>
      <c r="E461" s="27">
        <v>755</v>
      </c>
    </row>
    <row r="462" spans="1:5" s="24" customFormat="1" ht="18" customHeight="1" x14ac:dyDescent="0.2">
      <c r="A462" s="35" t="s">
        <v>22</v>
      </c>
      <c r="B462" s="27">
        <v>5</v>
      </c>
      <c r="C462" s="27">
        <v>6</v>
      </c>
      <c r="D462" s="27">
        <v>6</v>
      </c>
      <c r="E462" s="27">
        <v>11</v>
      </c>
    </row>
    <row r="463" spans="1:5" s="24" customFormat="1" ht="18" customHeight="1" x14ac:dyDescent="0.2">
      <c r="A463" s="35" t="s">
        <v>23</v>
      </c>
      <c r="B463" s="27">
        <v>32015</v>
      </c>
      <c r="C463" s="27">
        <v>32079</v>
      </c>
      <c r="D463" s="27">
        <v>32059</v>
      </c>
      <c r="E463" s="27">
        <v>32244</v>
      </c>
    </row>
    <row r="464" spans="1:5" s="24" customFormat="1" ht="18" customHeight="1" x14ac:dyDescent="0.2">
      <c r="A464" s="35" t="s">
        <v>24</v>
      </c>
      <c r="B464" s="27">
        <v>2167</v>
      </c>
      <c r="C464" s="27">
        <v>2194</v>
      </c>
      <c r="D464" s="27">
        <v>2203</v>
      </c>
      <c r="E464" s="27">
        <v>2249</v>
      </c>
    </row>
    <row r="465" spans="1:5" s="24" customFormat="1" ht="18" customHeight="1" x14ac:dyDescent="0.2">
      <c r="A465" s="35" t="s">
        <v>25</v>
      </c>
      <c r="B465" s="27">
        <v>615</v>
      </c>
      <c r="C465" s="27">
        <v>616</v>
      </c>
      <c r="D465" s="27">
        <v>615</v>
      </c>
      <c r="E465" s="27">
        <v>621</v>
      </c>
    </row>
    <row r="466" spans="1:5" s="24" customFormat="1" ht="18" customHeight="1" x14ac:dyDescent="0.2">
      <c r="A466" s="35" t="s">
        <v>26</v>
      </c>
      <c r="B466" s="27">
        <v>8431</v>
      </c>
      <c r="C466" s="27">
        <v>8437</v>
      </c>
      <c r="D466" s="27">
        <v>8485</v>
      </c>
      <c r="E466" s="27">
        <v>8475</v>
      </c>
    </row>
    <row r="467" spans="1:5" s="24" customFormat="1" ht="18" customHeight="1" x14ac:dyDescent="0.2">
      <c r="A467" s="35" t="s">
        <v>159</v>
      </c>
      <c r="B467" s="30">
        <v>70320</v>
      </c>
      <c r="C467" s="30">
        <v>70428</v>
      </c>
      <c r="D467" s="30">
        <v>74213</v>
      </c>
      <c r="E467" s="30">
        <v>71056</v>
      </c>
    </row>
    <row r="468" spans="1:5" s="24" customFormat="1" ht="18" customHeight="1" x14ac:dyDescent="0.2">
      <c r="A468" s="35" t="s">
        <v>738</v>
      </c>
      <c r="B468" s="30">
        <v>70320</v>
      </c>
      <c r="C468" s="30">
        <v>70428</v>
      </c>
      <c r="D468" s="30">
        <v>70768</v>
      </c>
      <c r="E468" s="30">
        <v>71056</v>
      </c>
    </row>
    <row r="469" spans="1:5" s="24" customFormat="1" ht="18" customHeight="1" x14ac:dyDescent="0.2">
      <c r="A469" s="35" t="s">
        <v>840</v>
      </c>
      <c r="B469" s="27">
        <v>14</v>
      </c>
      <c r="C469" s="27">
        <v>14</v>
      </c>
      <c r="D469" s="27">
        <v>13</v>
      </c>
      <c r="E469" s="27">
        <v>13</v>
      </c>
    </row>
    <row r="470" spans="1:5" s="24" customFormat="1" ht="18" customHeight="1" x14ac:dyDescent="0.2">
      <c r="A470" s="35" t="s">
        <v>324</v>
      </c>
      <c r="B470" s="27">
        <v>78</v>
      </c>
      <c r="C470" s="27">
        <v>77</v>
      </c>
      <c r="D470" s="27">
        <v>85</v>
      </c>
      <c r="E470" s="27">
        <v>83</v>
      </c>
    </row>
    <row r="471" spans="1:5" s="24" customFormat="1" ht="18" customHeight="1" x14ac:dyDescent="0.2">
      <c r="A471" s="35" t="s">
        <v>841</v>
      </c>
      <c r="B471" s="27">
        <v>28</v>
      </c>
      <c r="C471" s="27">
        <v>27</v>
      </c>
      <c r="D471" s="27">
        <v>27</v>
      </c>
      <c r="E471" s="27">
        <v>27</v>
      </c>
    </row>
    <row r="472" spans="1:5" s="24" customFormat="1" ht="18" customHeight="1" x14ac:dyDescent="0.2">
      <c r="A472" s="35" t="s">
        <v>325</v>
      </c>
      <c r="B472" s="27">
        <v>187</v>
      </c>
      <c r="C472" s="27">
        <v>183</v>
      </c>
      <c r="D472" s="27">
        <v>187</v>
      </c>
      <c r="E472" s="27">
        <v>186</v>
      </c>
    </row>
    <row r="473" spans="1:5" s="24" customFormat="1" ht="18" customHeight="1" x14ac:dyDescent="0.2">
      <c r="A473" s="35" t="s">
        <v>901</v>
      </c>
      <c r="B473" s="30"/>
      <c r="C473" s="30"/>
      <c r="D473" s="30">
        <v>18</v>
      </c>
      <c r="E473" s="30"/>
    </row>
    <row r="474" spans="1:5" s="24" customFormat="1" ht="18" customHeight="1" x14ac:dyDescent="0.2">
      <c r="A474" s="35" t="s">
        <v>612</v>
      </c>
      <c r="B474" s="30"/>
      <c r="C474" s="30"/>
      <c r="D474" s="30">
        <v>38</v>
      </c>
      <c r="E474" s="30"/>
    </row>
    <row r="475" spans="1:5" s="24" customFormat="1" ht="18" customHeight="1" x14ac:dyDescent="0.2">
      <c r="A475" s="35" t="s">
        <v>326</v>
      </c>
      <c r="B475" s="27">
        <v>14</v>
      </c>
      <c r="C475" s="27">
        <v>14</v>
      </c>
      <c r="D475" s="27">
        <v>14</v>
      </c>
      <c r="E475" s="27">
        <v>14</v>
      </c>
    </row>
    <row r="476" spans="1:5" s="24" customFormat="1" ht="18" customHeight="1" x14ac:dyDescent="0.2">
      <c r="A476" s="35" t="s">
        <v>327</v>
      </c>
      <c r="B476" s="27">
        <v>59</v>
      </c>
      <c r="C476" s="27">
        <v>61</v>
      </c>
      <c r="D476" s="27">
        <v>60</v>
      </c>
      <c r="E476" s="27">
        <v>60</v>
      </c>
    </row>
    <row r="477" spans="1:5" s="24" customFormat="1" ht="18" customHeight="1" x14ac:dyDescent="0.2">
      <c r="A477" s="35" t="s">
        <v>650</v>
      </c>
      <c r="B477" s="27">
        <v>446</v>
      </c>
      <c r="C477" s="27">
        <v>448</v>
      </c>
      <c r="D477" s="27">
        <v>445</v>
      </c>
      <c r="E477" s="27">
        <v>447</v>
      </c>
    </row>
    <row r="478" spans="1:5" s="24" customFormat="1" ht="18" customHeight="1" x14ac:dyDescent="0.2">
      <c r="A478" s="35" t="s">
        <v>651</v>
      </c>
      <c r="B478" s="27">
        <v>10</v>
      </c>
      <c r="C478" s="27">
        <v>10</v>
      </c>
      <c r="D478" s="27">
        <v>10</v>
      </c>
      <c r="E478" s="27">
        <v>10</v>
      </c>
    </row>
    <row r="479" spans="1:5" s="24" customFormat="1" ht="18" customHeight="1" x14ac:dyDescent="0.2">
      <c r="A479" s="35" t="s">
        <v>652</v>
      </c>
      <c r="B479" s="27">
        <v>21</v>
      </c>
      <c r="C479" s="27">
        <v>19</v>
      </c>
      <c r="D479" s="27">
        <v>22</v>
      </c>
      <c r="E479" s="27">
        <v>21</v>
      </c>
    </row>
    <row r="480" spans="1:5" s="24" customFormat="1" ht="18" customHeight="1" x14ac:dyDescent="0.2">
      <c r="A480" s="35" t="s">
        <v>653</v>
      </c>
      <c r="B480" s="27">
        <v>170</v>
      </c>
      <c r="C480" s="27">
        <v>172</v>
      </c>
      <c r="D480" s="27">
        <v>172</v>
      </c>
      <c r="E480" s="27">
        <v>166</v>
      </c>
    </row>
    <row r="481" spans="1:5" s="24" customFormat="1" ht="18" customHeight="1" x14ac:dyDescent="0.2">
      <c r="A481" s="35" t="s">
        <v>941</v>
      </c>
      <c r="B481" s="30">
        <v>1021</v>
      </c>
      <c r="C481" s="30">
        <v>1020</v>
      </c>
      <c r="D481" s="30">
        <v>1079</v>
      </c>
      <c r="E481" s="30">
        <v>1022</v>
      </c>
    </row>
    <row r="482" spans="1:5" s="24" customFormat="1" ht="18" customHeight="1" x14ac:dyDescent="0.2">
      <c r="A482" s="35" t="s">
        <v>377</v>
      </c>
      <c r="B482" s="30">
        <v>1021</v>
      </c>
      <c r="C482" s="30">
        <v>1020</v>
      </c>
      <c r="D482" s="30">
        <v>1029</v>
      </c>
      <c r="E482" s="30">
        <v>1022</v>
      </c>
    </row>
    <row r="483" spans="1:5" s="24" customFormat="1" ht="18" customHeight="1" x14ac:dyDescent="0.2">
      <c r="A483" s="35" t="s">
        <v>842</v>
      </c>
      <c r="B483" s="27">
        <v>46</v>
      </c>
      <c r="C483" s="27">
        <v>46</v>
      </c>
      <c r="D483" s="27">
        <v>45</v>
      </c>
      <c r="E483" s="27">
        <v>44</v>
      </c>
    </row>
    <row r="484" spans="1:5" s="24" customFormat="1" ht="18" customHeight="1" x14ac:dyDescent="0.2">
      <c r="A484" s="35" t="s">
        <v>843</v>
      </c>
      <c r="B484" s="27">
        <v>21</v>
      </c>
      <c r="C484" s="27">
        <v>22</v>
      </c>
      <c r="D484" s="27">
        <v>22</v>
      </c>
      <c r="E484" s="27">
        <v>20</v>
      </c>
    </row>
    <row r="485" spans="1:5" s="24" customFormat="1" ht="18" customHeight="1" x14ac:dyDescent="0.2">
      <c r="A485" s="35" t="s">
        <v>654</v>
      </c>
      <c r="B485" s="27">
        <v>301</v>
      </c>
      <c r="C485" s="27">
        <v>302</v>
      </c>
      <c r="D485" s="27">
        <v>304</v>
      </c>
      <c r="E485" s="27">
        <v>309</v>
      </c>
    </row>
    <row r="486" spans="1:5" s="24" customFormat="1" ht="18" customHeight="1" x14ac:dyDescent="0.2">
      <c r="A486" s="35" t="s">
        <v>844</v>
      </c>
      <c r="B486" s="27">
        <v>299</v>
      </c>
      <c r="C486" s="27">
        <v>293</v>
      </c>
      <c r="D486" s="27">
        <v>298</v>
      </c>
      <c r="E486" s="27">
        <v>299</v>
      </c>
    </row>
    <row r="487" spans="1:5" s="24" customFormat="1" ht="18" customHeight="1" x14ac:dyDescent="0.2">
      <c r="A487" s="35" t="s">
        <v>655</v>
      </c>
      <c r="B487" s="27">
        <v>727</v>
      </c>
      <c r="C487" s="27">
        <v>736</v>
      </c>
      <c r="D487" s="27">
        <v>740</v>
      </c>
      <c r="E487" s="27">
        <v>747</v>
      </c>
    </row>
    <row r="488" spans="1:5" s="24" customFormat="1" ht="18" customHeight="1" x14ac:dyDescent="0.2">
      <c r="A488" s="35" t="s">
        <v>902</v>
      </c>
      <c r="B488" s="30"/>
      <c r="C488" s="30"/>
      <c r="D488" s="30">
        <v>73</v>
      </c>
      <c r="E488" s="30"/>
    </row>
    <row r="489" spans="1:5" s="24" customFormat="1" ht="18" customHeight="1" x14ac:dyDescent="0.2">
      <c r="A489" s="35" t="s">
        <v>613</v>
      </c>
      <c r="B489" s="30"/>
      <c r="C489" s="30"/>
      <c r="D489" s="30">
        <v>151</v>
      </c>
      <c r="E489" s="30"/>
    </row>
    <row r="490" spans="1:5" s="24" customFormat="1" ht="18" customHeight="1" x14ac:dyDescent="0.2">
      <c r="A490" s="35" t="s">
        <v>657</v>
      </c>
      <c r="B490" s="27">
        <v>108</v>
      </c>
      <c r="C490" s="27">
        <v>108</v>
      </c>
      <c r="D490" s="27">
        <v>114</v>
      </c>
      <c r="E490" s="27">
        <v>114</v>
      </c>
    </row>
    <row r="491" spans="1:5" s="24" customFormat="1" ht="18" customHeight="1" x14ac:dyDescent="0.2">
      <c r="A491" s="35" t="s">
        <v>658</v>
      </c>
      <c r="B491" s="27">
        <v>46</v>
      </c>
      <c r="C491" s="27">
        <v>46</v>
      </c>
      <c r="D491" s="27">
        <v>45</v>
      </c>
      <c r="E491" s="27">
        <v>44</v>
      </c>
    </row>
    <row r="492" spans="1:5" s="24" customFormat="1" ht="18" customHeight="1" x14ac:dyDescent="0.2">
      <c r="A492" s="35" t="s">
        <v>590</v>
      </c>
      <c r="B492" s="27"/>
      <c r="C492" s="27"/>
      <c r="D492" s="27"/>
      <c r="E492" s="27">
        <v>1</v>
      </c>
    </row>
    <row r="493" spans="1:5" s="24" customFormat="1" ht="18" customHeight="1" x14ac:dyDescent="0.2">
      <c r="A493" s="35" t="s">
        <v>659</v>
      </c>
      <c r="B493" s="27">
        <v>2074</v>
      </c>
      <c r="C493" s="27">
        <v>2078</v>
      </c>
      <c r="D493" s="27">
        <v>2076</v>
      </c>
      <c r="E493" s="27">
        <v>2086</v>
      </c>
    </row>
    <row r="494" spans="1:5" s="24" customFormat="1" ht="18" customHeight="1" x14ac:dyDescent="0.2">
      <c r="A494" s="35" t="s">
        <v>660</v>
      </c>
      <c r="B494" s="27">
        <v>116</v>
      </c>
      <c r="C494" s="27">
        <v>117</v>
      </c>
      <c r="D494" s="27">
        <v>117</v>
      </c>
      <c r="E494" s="27">
        <v>117</v>
      </c>
    </row>
    <row r="495" spans="1:5" s="24" customFormat="1" ht="18" customHeight="1" x14ac:dyDescent="0.2">
      <c r="A495" s="35" t="s">
        <v>661</v>
      </c>
      <c r="B495" s="27">
        <v>17</v>
      </c>
      <c r="C495" s="27">
        <v>17</v>
      </c>
      <c r="D495" s="27">
        <v>18</v>
      </c>
      <c r="E495" s="27">
        <v>17</v>
      </c>
    </row>
    <row r="496" spans="1:5" s="24" customFormat="1" ht="18" customHeight="1" x14ac:dyDescent="0.2">
      <c r="A496" s="35" t="s">
        <v>662</v>
      </c>
      <c r="B496" s="27">
        <v>576</v>
      </c>
      <c r="C496" s="27">
        <v>571</v>
      </c>
      <c r="D496" s="27">
        <v>564</v>
      </c>
      <c r="E496" s="27">
        <v>565</v>
      </c>
    </row>
    <row r="497" spans="1:5" s="24" customFormat="1" ht="18" customHeight="1" x14ac:dyDescent="0.2">
      <c r="A497" s="35" t="s">
        <v>942</v>
      </c>
      <c r="B497" s="30">
        <v>4269</v>
      </c>
      <c r="C497" s="30">
        <v>4274</v>
      </c>
      <c r="D497" s="30">
        <v>4473</v>
      </c>
      <c r="E497" s="30">
        <v>4300</v>
      </c>
    </row>
    <row r="498" spans="1:5" s="24" customFormat="1" ht="18" customHeight="1" x14ac:dyDescent="0.2">
      <c r="A498" s="35" t="s">
        <v>378</v>
      </c>
      <c r="B498" s="30">
        <v>4269</v>
      </c>
      <c r="C498" s="30">
        <v>4274</v>
      </c>
      <c r="D498" s="30">
        <v>4283</v>
      </c>
      <c r="E498" s="30">
        <v>4300</v>
      </c>
    </row>
    <row r="499" spans="1:5" s="24" customFormat="1" ht="18" customHeight="1" x14ac:dyDescent="0.2">
      <c r="A499" s="35" t="s">
        <v>845</v>
      </c>
      <c r="B499" s="27">
        <v>53</v>
      </c>
      <c r="C499" s="27">
        <v>55</v>
      </c>
      <c r="D499" s="27">
        <v>53</v>
      </c>
      <c r="E499" s="27">
        <v>53</v>
      </c>
    </row>
    <row r="500" spans="1:5" s="24" customFormat="1" ht="18" customHeight="1" x14ac:dyDescent="0.2">
      <c r="A500" s="35" t="s">
        <v>846</v>
      </c>
      <c r="B500" s="27">
        <v>12</v>
      </c>
      <c r="C500" s="27">
        <v>11</v>
      </c>
      <c r="D500" s="27">
        <v>11</v>
      </c>
      <c r="E500" s="27">
        <v>12</v>
      </c>
    </row>
    <row r="501" spans="1:5" s="24" customFormat="1" ht="18" customHeight="1" x14ac:dyDescent="0.2">
      <c r="A501" s="35" t="s">
        <v>663</v>
      </c>
      <c r="B501" s="27">
        <v>42</v>
      </c>
      <c r="C501" s="27">
        <v>42</v>
      </c>
      <c r="D501" s="27">
        <v>40</v>
      </c>
      <c r="E501" s="27">
        <v>39</v>
      </c>
    </row>
    <row r="502" spans="1:5" s="24" customFormat="1" ht="18" customHeight="1" x14ac:dyDescent="0.2">
      <c r="A502" s="35" t="s">
        <v>847</v>
      </c>
      <c r="B502" s="27">
        <v>26</v>
      </c>
      <c r="C502" s="27">
        <v>30</v>
      </c>
      <c r="D502" s="27">
        <v>31</v>
      </c>
      <c r="E502" s="27">
        <v>30</v>
      </c>
    </row>
    <row r="503" spans="1:5" s="24" customFormat="1" ht="18" customHeight="1" x14ac:dyDescent="0.2">
      <c r="A503" s="35" t="s">
        <v>664</v>
      </c>
      <c r="B503" s="27">
        <v>144</v>
      </c>
      <c r="C503" s="27">
        <v>148</v>
      </c>
      <c r="D503" s="27">
        <v>145</v>
      </c>
      <c r="E503" s="27">
        <v>155</v>
      </c>
    </row>
    <row r="504" spans="1:5" s="24" customFormat="1" ht="18" customHeight="1" x14ac:dyDescent="0.2">
      <c r="A504" s="35" t="s">
        <v>903</v>
      </c>
      <c r="B504" s="30"/>
      <c r="C504" s="30"/>
      <c r="D504" s="30">
        <v>11</v>
      </c>
      <c r="E504" s="30"/>
    </row>
    <row r="505" spans="1:5" s="24" customFormat="1" ht="18" customHeight="1" x14ac:dyDescent="0.2">
      <c r="A505" s="35" t="s">
        <v>904</v>
      </c>
      <c r="B505" s="30"/>
      <c r="C505" s="30"/>
      <c r="D505" s="30">
        <v>28</v>
      </c>
      <c r="E505" s="30"/>
    </row>
    <row r="506" spans="1:5" s="24" customFormat="1" ht="18" customHeight="1" x14ac:dyDescent="0.2">
      <c r="A506" s="35" t="s">
        <v>665</v>
      </c>
      <c r="B506" s="27">
        <v>15</v>
      </c>
      <c r="C506" s="27">
        <v>15</v>
      </c>
      <c r="D506" s="27">
        <v>16</v>
      </c>
      <c r="E506" s="27">
        <v>14</v>
      </c>
    </row>
    <row r="507" spans="1:5" s="24" customFormat="1" ht="18" customHeight="1" x14ac:dyDescent="0.2">
      <c r="A507" s="35" t="s">
        <v>666</v>
      </c>
      <c r="B507" s="27">
        <v>53</v>
      </c>
      <c r="C507" s="27">
        <v>55</v>
      </c>
      <c r="D507" s="27">
        <v>53</v>
      </c>
      <c r="E507" s="27">
        <v>53</v>
      </c>
    </row>
    <row r="508" spans="1:5" s="24" customFormat="1" ht="18" customHeight="1" x14ac:dyDescent="0.2">
      <c r="A508" s="35" t="s">
        <v>753</v>
      </c>
      <c r="B508" s="27">
        <v>18</v>
      </c>
      <c r="C508" s="27">
        <v>25</v>
      </c>
      <c r="D508" s="27">
        <v>24</v>
      </c>
      <c r="E508" s="27">
        <v>23</v>
      </c>
    </row>
    <row r="509" spans="1:5" s="24" customFormat="1" ht="18" customHeight="1" x14ac:dyDescent="0.2">
      <c r="A509" s="35" t="s">
        <v>754</v>
      </c>
      <c r="B509" s="27">
        <v>231</v>
      </c>
      <c r="C509" s="27">
        <v>224</v>
      </c>
      <c r="D509" s="27">
        <v>220</v>
      </c>
      <c r="E509" s="27">
        <v>228</v>
      </c>
    </row>
    <row r="510" spans="1:5" s="24" customFormat="1" ht="18" customHeight="1" x14ac:dyDescent="0.2">
      <c r="A510" s="35" t="s">
        <v>755</v>
      </c>
      <c r="B510" s="27">
        <v>15</v>
      </c>
      <c r="C510" s="27">
        <v>16</v>
      </c>
      <c r="D510" s="27">
        <v>16</v>
      </c>
      <c r="E510" s="27">
        <v>14</v>
      </c>
    </row>
    <row r="511" spans="1:5" s="24" customFormat="1" ht="18" customHeight="1" x14ac:dyDescent="0.2">
      <c r="A511" s="35" t="s">
        <v>756</v>
      </c>
      <c r="B511" s="27">
        <v>13</v>
      </c>
      <c r="C511" s="27">
        <v>12</v>
      </c>
      <c r="D511" s="27">
        <v>12</v>
      </c>
      <c r="E511" s="27">
        <v>12</v>
      </c>
    </row>
    <row r="512" spans="1:5" s="24" customFormat="1" ht="18" customHeight="1" x14ac:dyDescent="0.2">
      <c r="A512" s="35" t="s">
        <v>757</v>
      </c>
      <c r="B512" s="27">
        <v>73</v>
      </c>
      <c r="C512" s="27">
        <v>73</v>
      </c>
      <c r="D512" s="27">
        <v>77</v>
      </c>
      <c r="E512" s="27">
        <v>73</v>
      </c>
    </row>
    <row r="513" spans="1:5" s="24" customFormat="1" ht="18" customHeight="1" x14ac:dyDescent="0.2">
      <c r="A513" s="35" t="s">
        <v>943</v>
      </c>
      <c r="B513" s="30">
        <v>641</v>
      </c>
      <c r="C513" s="30">
        <v>650</v>
      </c>
      <c r="D513" s="30">
        <v>678</v>
      </c>
      <c r="E513" s="30">
        <v>650</v>
      </c>
    </row>
    <row r="514" spans="1:5" s="24" customFormat="1" ht="18" customHeight="1" x14ac:dyDescent="0.2">
      <c r="A514" s="35" t="s">
        <v>734</v>
      </c>
      <c r="B514" s="30">
        <v>641</v>
      </c>
      <c r="C514" s="30">
        <v>650</v>
      </c>
      <c r="D514" s="30">
        <v>644</v>
      </c>
      <c r="E514" s="30">
        <v>650</v>
      </c>
    </row>
    <row r="515" spans="1:5" s="24" customFormat="1" ht="18" customHeight="1" x14ac:dyDescent="0.2">
      <c r="A515" s="35" t="s">
        <v>850</v>
      </c>
      <c r="B515" s="27">
        <v>22</v>
      </c>
      <c r="C515" s="27">
        <v>22</v>
      </c>
      <c r="D515" s="27">
        <v>22</v>
      </c>
      <c r="E515" s="27">
        <v>22.1</v>
      </c>
    </row>
    <row r="516" spans="1:5" s="24" customFormat="1" ht="18" customHeight="1" x14ac:dyDescent="0.2">
      <c r="A516" s="35" t="s">
        <v>851</v>
      </c>
      <c r="B516" s="27">
        <v>3.2</v>
      </c>
      <c r="C516" s="27">
        <v>3.2</v>
      </c>
      <c r="D516" s="27">
        <v>3.9</v>
      </c>
      <c r="E516" s="27">
        <v>3.7</v>
      </c>
    </row>
    <row r="517" spans="1:5" s="24" customFormat="1" ht="18" customHeight="1" x14ac:dyDescent="0.2">
      <c r="A517" s="35" t="s">
        <v>27</v>
      </c>
      <c r="B517" s="27"/>
      <c r="C517" s="27"/>
      <c r="D517" s="27">
        <v>0.5</v>
      </c>
      <c r="E517" s="27"/>
    </row>
    <row r="518" spans="1:5" s="24" customFormat="1" ht="18" customHeight="1" x14ac:dyDescent="0.2">
      <c r="A518" s="35" t="s">
        <v>852</v>
      </c>
      <c r="B518" s="27">
        <v>430.75</v>
      </c>
      <c r="C518" s="27">
        <v>420.35</v>
      </c>
      <c r="D518" s="27">
        <v>487.3</v>
      </c>
      <c r="E518" s="27">
        <v>465.50600000000003</v>
      </c>
    </row>
    <row r="519" spans="1:5" s="24" customFormat="1" ht="18" customHeight="1" x14ac:dyDescent="0.2">
      <c r="A519" s="35" t="s">
        <v>28</v>
      </c>
      <c r="B519" s="27">
        <v>525.27800000000002</v>
      </c>
      <c r="C519" s="27">
        <v>505.68300000000005</v>
      </c>
      <c r="D519" s="27">
        <v>516.49599999999998</v>
      </c>
      <c r="E519" s="27">
        <v>526.23599999999999</v>
      </c>
    </row>
    <row r="520" spans="1:5" s="24" customFormat="1" ht="18" customHeight="1" x14ac:dyDescent="0.2">
      <c r="A520" s="35" t="s">
        <v>29</v>
      </c>
      <c r="B520" s="27">
        <v>0.6</v>
      </c>
      <c r="C520" s="27">
        <v>0.6</v>
      </c>
      <c r="D520" s="27">
        <v>0.6</v>
      </c>
      <c r="E520" s="27">
        <v>1</v>
      </c>
    </row>
    <row r="521" spans="1:5" s="24" customFormat="1" ht="18" customHeight="1" x14ac:dyDescent="0.2">
      <c r="A521" s="35" t="s">
        <v>30</v>
      </c>
      <c r="B521" s="27">
        <v>22</v>
      </c>
      <c r="C521" s="27">
        <v>22</v>
      </c>
      <c r="D521" s="27">
        <v>22</v>
      </c>
      <c r="E521" s="27">
        <v>22.1</v>
      </c>
    </row>
    <row r="522" spans="1:5" s="24" customFormat="1" ht="18" customHeight="1" x14ac:dyDescent="0.2">
      <c r="A522" s="35" t="s">
        <v>31</v>
      </c>
      <c r="B522" s="27">
        <v>0.5</v>
      </c>
      <c r="C522" s="27">
        <v>0.5</v>
      </c>
      <c r="D522" s="27"/>
      <c r="E522" s="27"/>
    </row>
    <row r="523" spans="1:5" s="24" customFormat="1" ht="18" customHeight="1" x14ac:dyDescent="0.2">
      <c r="A523" s="35" t="s">
        <v>32</v>
      </c>
      <c r="B523" s="27">
        <v>16.834</v>
      </c>
      <c r="C523" s="27">
        <v>17.056000000000001</v>
      </c>
      <c r="D523" s="27">
        <v>18.956</v>
      </c>
      <c r="E523" s="27">
        <v>20.436</v>
      </c>
    </row>
    <row r="524" spans="1:5" s="24" customFormat="1" ht="18" customHeight="1" x14ac:dyDescent="0.2">
      <c r="A524" s="35" t="s">
        <v>33</v>
      </c>
      <c r="B524" s="27">
        <v>2</v>
      </c>
      <c r="C524" s="27"/>
      <c r="D524" s="27"/>
      <c r="E524" s="27"/>
    </row>
    <row r="525" spans="1:5" s="24" customFormat="1" ht="18" customHeight="1" x14ac:dyDescent="0.2">
      <c r="A525" s="35" t="s">
        <v>1137</v>
      </c>
      <c r="B525" s="30">
        <v>1001.162</v>
      </c>
      <c r="C525" s="30">
        <v>969.38900000000001</v>
      </c>
      <c r="D525" s="30">
        <v>1049.752</v>
      </c>
      <c r="E525" s="30">
        <v>1038.9780000000001</v>
      </c>
    </row>
    <row r="526" spans="1:5" s="24" customFormat="1" ht="18" customHeight="1" x14ac:dyDescent="0.2">
      <c r="A526" s="35" t="s">
        <v>973</v>
      </c>
      <c r="B526" s="30">
        <v>1001.162</v>
      </c>
      <c r="C526" s="30">
        <v>969.38900000000001</v>
      </c>
      <c r="D526" s="30">
        <v>1049.752</v>
      </c>
      <c r="E526" s="30">
        <v>1038.9780000000001</v>
      </c>
    </row>
    <row r="527" spans="1:5" s="24" customFormat="1" ht="18" customHeight="1" x14ac:dyDescent="0.2">
      <c r="A527" s="35" t="s">
        <v>853</v>
      </c>
      <c r="B527" s="27">
        <v>1</v>
      </c>
      <c r="C527" s="27">
        <v>1</v>
      </c>
      <c r="D527" s="27">
        <v>1</v>
      </c>
      <c r="E527" s="27">
        <v>1</v>
      </c>
    </row>
    <row r="528" spans="1:5" s="24" customFormat="1" ht="18" customHeight="1" x14ac:dyDescent="0.2">
      <c r="A528" s="35" t="s">
        <v>492</v>
      </c>
      <c r="B528" s="27">
        <v>2</v>
      </c>
      <c r="C528" s="27">
        <v>2</v>
      </c>
      <c r="D528" s="27">
        <v>2</v>
      </c>
      <c r="E528" s="27">
        <v>2</v>
      </c>
    </row>
    <row r="529" spans="1:5" s="24" customFormat="1" ht="18" customHeight="1" x14ac:dyDescent="0.2">
      <c r="A529" s="35" t="s">
        <v>34</v>
      </c>
      <c r="B529" s="27">
        <v>232.303</v>
      </c>
      <c r="C529" s="27">
        <v>226.38499999999999</v>
      </c>
      <c r="D529" s="27">
        <v>220.13900000000001</v>
      </c>
      <c r="E529" s="27">
        <v>224.7</v>
      </c>
    </row>
    <row r="530" spans="1:5" s="24" customFormat="1" ht="18" customHeight="1" x14ac:dyDescent="0.2">
      <c r="A530" s="35" t="s">
        <v>592</v>
      </c>
      <c r="B530" s="27">
        <v>1</v>
      </c>
      <c r="C530" s="27">
        <v>1</v>
      </c>
      <c r="D530" s="27">
        <v>1</v>
      </c>
      <c r="E530" s="27">
        <v>1</v>
      </c>
    </row>
    <row r="531" spans="1:5" s="24" customFormat="1" ht="18" customHeight="1" x14ac:dyDescent="0.2">
      <c r="A531" s="35" t="s">
        <v>1176</v>
      </c>
      <c r="B531" s="27">
        <v>1</v>
      </c>
      <c r="C531" s="27">
        <v>1</v>
      </c>
      <c r="D531" s="27">
        <v>1</v>
      </c>
      <c r="E531" s="27"/>
    </row>
    <row r="532" spans="1:5" s="24" customFormat="1" ht="18" customHeight="1" x14ac:dyDescent="0.2">
      <c r="A532" s="35" t="s">
        <v>35</v>
      </c>
      <c r="B532" s="27">
        <v>25</v>
      </c>
      <c r="C532" s="27">
        <v>25</v>
      </c>
      <c r="D532" s="27">
        <v>24.4</v>
      </c>
      <c r="E532" s="27">
        <v>25.4</v>
      </c>
    </row>
    <row r="533" spans="1:5" s="24" customFormat="1" ht="18" customHeight="1" x14ac:dyDescent="0.2">
      <c r="A533" s="35" t="s">
        <v>36</v>
      </c>
      <c r="B533" s="27">
        <v>4</v>
      </c>
      <c r="C533" s="27">
        <v>4</v>
      </c>
      <c r="D533" s="27">
        <v>3</v>
      </c>
      <c r="E533" s="27">
        <v>3</v>
      </c>
    </row>
    <row r="534" spans="1:5" s="24" customFormat="1" ht="18" customHeight="1" x14ac:dyDescent="0.2">
      <c r="A534" s="35" t="s">
        <v>1138</v>
      </c>
      <c r="B534" s="30">
        <v>266.303</v>
      </c>
      <c r="C534" s="30">
        <v>260.38499999999999</v>
      </c>
      <c r="D534" s="30">
        <v>252.53900000000002</v>
      </c>
      <c r="E534" s="30">
        <v>257.10000000000002</v>
      </c>
    </row>
    <row r="535" spans="1:5" s="24" customFormat="1" ht="18" customHeight="1" x14ac:dyDescent="0.2">
      <c r="A535" s="35" t="s">
        <v>974</v>
      </c>
      <c r="B535" s="30">
        <v>266.303</v>
      </c>
      <c r="C535" s="30">
        <v>260.38499999999999</v>
      </c>
      <c r="D535" s="30">
        <v>252.53900000000002</v>
      </c>
      <c r="E535" s="30">
        <v>257.10000000000002</v>
      </c>
    </row>
    <row r="536" spans="1:5" s="24" customFormat="1" ht="18" customHeight="1" x14ac:dyDescent="0.2">
      <c r="A536" s="35" t="s">
        <v>493</v>
      </c>
      <c r="B536" s="27">
        <v>2</v>
      </c>
      <c r="C536" s="27">
        <v>2</v>
      </c>
      <c r="D536" s="27">
        <v>2</v>
      </c>
      <c r="E536" s="27">
        <v>3</v>
      </c>
    </row>
    <row r="537" spans="1:5" s="24" customFormat="1" ht="18" customHeight="1" x14ac:dyDescent="0.2">
      <c r="A537" s="35" t="s">
        <v>37</v>
      </c>
      <c r="B537" s="27">
        <v>284.51300000000003</v>
      </c>
      <c r="C537" s="27">
        <v>292.30600000000004</v>
      </c>
      <c r="D537" s="27">
        <v>295.24</v>
      </c>
      <c r="E537" s="27">
        <v>298.11600000000004</v>
      </c>
    </row>
    <row r="538" spans="1:5" s="24" customFormat="1" ht="18" customHeight="1" x14ac:dyDescent="0.2">
      <c r="A538" s="35" t="s">
        <v>38</v>
      </c>
      <c r="B538" s="27">
        <v>1</v>
      </c>
      <c r="C538" s="27">
        <v>1</v>
      </c>
      <c r="D538" s="27">
        <v>1</v>
      </c>
      <c r="E538" s="27">
        <v>1</v>
      </c>
    </row>
    <row r="539" spans="1:5" s="24" customFormat="1" ht="18" customHeight="1" x14ac:dyDescent="0.2">
      <c r="A539" s="35" t="s">
        <v>1177</v>
      </c>
      <c r="B539" s="27"/>
      <c r="C539" s="27">
        <v>1</v>
      </c>
      <c r="D539" s="27">
        <v>1</v>
      </c>
      <c r="E539" s="27">
        <v>1</v>
      </c>
    </row>
    <row r="540" spans="1:5" s="24" customFormat="1" ht="18" customHeight="1" x14ac:dyDescent="0.2">
      <c r="A540" s="35" t="s">
        <v>1139</v>
      </c>
      <c r="B540" s="30">
        <v>287.51300000000003</v>
      </c>
      <c r="C540" s="30">
        <v>296.30600000000004</v>
      </c>
      <c r="D540" s="30">
        <v>299.24</v>
      </c>
      <c r="E540" s="30">
        <v>303.11600000000004</v>
      </c>
    </row>
    <row r="541" spans="1:5" s="24" customFormat="1" ht="18" customHeight="1" x14ac:dyDescent="0.2">
      <c r="A541" s="35" t="s">
        <v>975</v>
      </c>
      <c r="B541" s="30">
        <v>287.51300000000003</v>
      </c>
      <c r="C541" s="30">
        <v>296.30600000000004</v>
      </c>
      <c r="D541" s="30">
        <v>299.24</v>
      </c>
      <c r="E541" s="30">
        <v>303.11600000000004</v>
      </c>
    </row>
    <row r="542" spans="1:5" s="24" customFormat="1" ht="18" customHeight="1" x14ac:dyDescent="0.2">
      <c r="A542" s="35" t="s">
        <v>494</v>
      </c>
      <c r="B542" s="27">
        <v>42.615000000000002</v>
      </c>
      <c r="C542" s="27">
        <v>43.682000000000002</v>
      </c>
      <c r="D542" s="27">
        <v>41.602000000000004</v>
      </c>
      <c r="E542" s="27">
        <v>41.442</v>
      </c>
    </row>
    <row r="543" spans="1:5" s="24" customFormat="1" ht="18" customHeight="1" x14ac:dyDescent="0.2">
      <c r="A543" s="35" t="s">
        <v>39</v>
      </c>
      <c r="B543" s="27">
        <v>1.2130000000000001</v>
      </c>
      <c r="C543" s="27">
        <v>1.2130000000000001</v>
      </c>
      <c r="D543" s="27">
        <v>1.2130000000000001</v>
      </c>
      <c r="E543" s="27">
        <v>1.2130000000000001</v>
      </c>
    </row>
    <row r="544" spans="1:5" s="24" customFormat="1" ht="18" customHeight="1" x14ac:dyDescent="0.2">
      <c r="A544" s="35" t="s">
        <v>495</v>
      </c>
      <c r="B544" s="27">
        <v>2</v>
      </c>
      <c r="C544" s="27">
        <v>2</v>
      </c>
      <c r="D544" s="27">
        <v>2</v>
      </c>
      <c r="E544" s="27">
        <v>2</v>
      </c>
    </row>
    <row r="545" spans="1:5" s="24" customFormat="1" ht="18" customHeight="1" x14ac:dyDescent="0.2">
      <c r="A545" s="35" t="s">
        <v>40</v>
      </c>
      <c r="B545" s="27">
        <v>586.13700000000006</v>
      </c>
      <c r="C545" s="27">
        <v>568.702</v>
      </c>
      <c r="D545" s="27">
        <v>551.577</v>
      </c>
      <c r="E545" s="27">
        <v>570.07799999999997</v>
      </c>
    </row>
    <row r="546" spans="1:5" s="24" customFormat="1" ht="18" customHeight="1" x14ac:dyDescent="0.2">
      <c r="A546" s="35" t="s">
        <v>168</v>
      </c>
      <c r="B546" s="27">
        <v>42.615000000000002</v>
      </c>
      <c r="C546" s="27">
        <v>43.682000000000002</v>
      </c>
      <c r="D546" s="27">
        <v>41.602000000000004</v>
      </c>
      <c r="E546" s="27">
        <v>41.442</v>
      </c>
    </row>
    <row r="547" spans="1:5" s="24" customFormat="1" ht="18" customHeight="1" x14ac:dyDescent="0.2">
      <c r="A547" s="35" t="s">
        <v>169</v>
      </c>
      <c r="B547" s="27">
        <v>1.5</v>
      </c>
      <c r="C547" s="27">
        <v>1.5</v>
      </c>
      <c r="D547" s="27">
        <v>1.5</v>
      </c>
      <c r="E547" s="27">
        <v>1.5</v>
      </c>
    </row>
    <row r="548" spans="1:5" s="24" customFormat="1" ht="18" customHeight="1" x14ac:dyDescent="0.2">
      <c r="A548" s="35" t="s">
        <v>170</v>
      </c>
      <c r="B548" s="27">
        <v>331.4</v>
      </c>
      <c r="C548" s="27">
        <v>320.52100000000002</v>
      </c>
      <c r="D548" s="27">
        <v>307.89300000000003</v>
      </c>
      <c r="E548" s="27">
        <v>298.82</v>
      </c>
    </row>
    <row r="549" spans="1:5" s="24" customFormat="1" ht="18" customHeight="1" x14ac:dyDescent="0.2">
      <c r="A549" s="35" t="s">
        <v>171</v>
      </c>
      <c r="B549" s="27">
        <v>30.454999999999998</v>
      </c>
      <c r="C549" s="27">
        <v>30.908000000000001</v>
      </c>
      <c r="D549" s="27">
        <v>30.508000000000003</v>
      </c>
      <c r="E549" s="27">
        <v>28.127000000000002</v>
      </c>
    </row>
    <row r="550" spans="1:5" s="24" customFormat="1" ht="18" customHeight="1" x14ac:dyDescent="0.2">
      <c r="A550" s="35" t="s">
        <v>886</v>
      </c>
      <c r="B550" s="27">
        <v>17.366</v>
      </c>
      <c r="C550" s="27">
        <v>15.8</v>
      </c>
      <c r="D550" s="27">
        <v>17.079999999999998</v>
      </c>
      <c r="E550" s="27">
        <v>15.693000000000001</v>
      </c>
    </row>
    <row r="551" spans="1:5" s="24" customFormat="1" ht="18" customHeight="1" x14ac:dyDescent="0.2">
      <c r="A551" s="35" t="s">
        <v>50</v>
      </c>
      <c r="B551" s="27">
        <v>22.734000000000002</v>
      </c>
      <c r="C551" s="27">
        <v>21.734000000000002</v>
      </c>
      <c r="D551" s="27">
        <v>22.534000000000002</v>
      </c>
      <c r="E551" s="27">
        <v>23.214000000000002</v>
      </c>
    </row>
    <row r="552" spans="1:5" s="24" customFormat="1" ht="18" customHeight="1" x14ac:dyDescent="0.2">
      <c r="A552" s="35" t="s">
        <v>1140</v>
      </c>
      <c r="B552" s="30">
        <v>1035.42</v>
      </c>
      <c r="C552" s="30">
        <v>1006.06</v>
      </c>
      <c r="D552" s="30">
        <v>975.90700000000004</v>
      </c>
      <c r="E552" s="30">
        <v>982.0870000000001</v>
      </c>
    </row>
    <row r="553" spans="1:5" s="24" customFormat="1" ht="18" customHeight="1" x14ac:dyDescent="0.2">
      <c r="A553" s="35" t="s">
        <v>990</v>
      </c>
      <c r="B553" s="30">
        <v>1035.42</v>
      </c>
      <c r="C553" s="30">
        <v>1006.06</v>
      </c>
      <c r="D553" s="30">
        <v>975.90700000000004</v>
      </c>
      <c r="E553" s="30">
        <v>982.0870000000001</v>
      </c>
    </row>
    <row r="554" spans="1:5" s="24" customFormat="1" ht="18" customHeight="1" x14ac:dyDescent="0.2">
      <c r="A554" s="35" t="s">
        <v>497</v>
      </c>
      <c r="B554" s="27">
        <v>5.6</v>
      </c>
      <c r="C554" s="27">
        <v>5.6</v>
      </c>
      <c r="D554" s="27">
        <v>5.6</v>
      </c>
      <c r="E554" s="27">
        <v>5.6</v>
      </c>
    </row>
    <row r="555" spans="1:5" s="24" customFormat="1" ht="18" customHeight="1" x14ac:dyDescent="0.2">
      <c r="A555" s="35" t="s">
        <v>51</v>
      </c>
      <c r="B555" s="27">
        <v>1</v>
      </c>
      <c r="C555" s="27">
        <v>1</v>
      </c>
      <c r="D555" s="27">
        <v>1</v>
      </c>
      <c r="E555" s="27">
        <v>1</v>
      </c>
    </row>
    <row r="556" spans="1:5" s="24" customFormat="1" ht="18" customHeight="1" x14ac:dyDescent="0.2">
      <c r="A556" s="35" t="s">
        <v>498</v>
      </c>
      <c r="B556" s="27">
        <v>39.056000000000004</v>
      </c>
      <c r="C556" s="27">
        <v>36.856000000000002</v>
      </c>
      <c r="D556" s="27">
        <v>34.905999999999999</v>
      </c>
      <c r="E556" s="27">
        <v>33.881</v>
      </c>
    </row>
    <row r="557" spans="1:5" s="24" customFormat="1" ht="18" customHeight="1" x14ac:dyDescent="0.2">
      <c r="A557" s="35" t="s">
        <v>52</v>
      </c>
      <c r="B557" s="27">
        <v>1904.808</v>
      </c>
      <c r="C557" s="27">
        <v>1947.7640000000001</v>
      </c>
      <c r="D557" s="27">
        <v>1974.6370000000002</v>
      </c>
      <c r="E557" s="27">
        <v>1983.2840000000001</v>
      </c>
    </row>
    <row r="558" spans="1:5" s="24" customFormat="1" ht="18" customHeight="1" x14ac:dyDescent="0.2">
      <c r="A558" s="35" t="s">
        <v>53</v>
      </c>
      <c r="B558" s="27">
        <v>414.88900000000001</v>
      </c>
      <c r="C558" s="27">
        <v>414.74100000000004</v>
      </c>
      <c r="D558" s="27">
        <v>414.74100000000004</v>
      </c>
      <c r="E558" s="27">
        <v>417.64800000000002</v>
      </c>
    </row>
    <row r="559" spans="1:5" s="24" customFormat="1" ht="18" customHeight="1" x14ac:dyDescent="0.2">
      <c r="A559" s="35" t="s">
        <v>55</v>
      </c>
      <c r="B559" s="27"/>
      <c r="C559" s="27">
        <v>4.4000000000000004</v>
      </c>
      <c r="D559" s="27">
        <v>1</v>
      </c>
      <c r="E559" s="27">
        <v>4</v>
      </c>
    </row>
    <row r="560" spans="1:5" s="24" customFormat="1" ht="18" customHeight="1" x14ac:dyDescent="0.2">
      <c r="A560" s="35" t="s">
        <v>56</v>
      </c>
      <c r="B560" s="27">
        <v>263.536</v>
      </c>
      <c r="C560" s="27">
        <v>264.42099999999999</v>
      </c>
      <c r="D560" s="27">
        <v>265.77100000000002</v>
      </c>
      <c r="E560" s="27">
        <v>266.29000000000002</v>
      </c>
    </row>
    <row r="561" spans="1:5" s="24" customFormat="1" ht="18" customHeight="1" x14ac:dyDescent="0.2">
      <c r="A561" s="35" t="s">
        <v>57</v>
      </c>
      <c r="B561" s="27">
        <v>10.693000000000001</v>
      </c>
      <c r="C561" s="27">
        <v>11.493</v>
      </c>
      <c r="D561" s="27">
        <v>10.393000000000001</v>
      </c>
      <c r="E561" s="27">
        <v>10.207000000000001</v>
      </c>
    </row>
    <row r="562" spans="1:5" s="24" customFormat="1" ht="18" customHeight="1" x14ac:dyDescent="0.2">
      <c r="A562" s="35" t="s">
        <v>58</v>
      </c>
      <c r="B562" s="27">
        <v>6</v>
      </c>
      <c r="C562" s="27">
        <v>4</v>
      </c>
      <c r="D562" s="27">
        <v>4</v>
      </c>
      <c r="E562" s="27">
        <v>4</v>
      </c>
    </row>
    <row r="563" spans="1:5" s="24" customFormat="1" ht="18" customHeight="1" x14ac:dyDescent="0.2">
      <c r="A563" s="35" t="s">
        <v>59</v>
      </c>
      <c r="B563" s="27">
        <v>366.35200000000003</v>
      </c>
      <c r="C563" s="27">
        <v>319.81900000000002</v>
      </c>
      <c r="D563" s="27">
        <v>314.69200000000001</v>
      </c>
      <c r="E563" s="27">
        <v>313.23</v>
      </c>
    </row>
    <row r="564" spans="1:5" s="24" customFormat="1" ht="18" customHeight="1" x14ac:dyDescent="0.2">
      <c r="A564" s="35" t="s">
        <v>1141</v>
      </c>
      <c r="B564" s="30">
        <v>3011.9340000000002</v>
      </c>
      <c r="C564" s="30">
        <v>3010.0940000000001</v>
      </c>
      <c r="D564" s="30">
        <v>3026.74</v>
      </c>
      <c r="E564" s="30">
        <v>3039.14</v>
      </c>
    </row>
    <row r="565" spans="1:5" s="24" customFormat="1" ht="18" customHeight="1" x14ac:dyDescent="0.2">
      <c r="A565" s="35" t="s">
        <v>991</v>
      </c>
      <c r="B565" s="30">
        <v>3011.9340000000002</v>
      </c>
      <c r="C565" s="30">
        <v>3010.0940000000001</v>
      </c>
      <c r="D565" s="30">
        <v>3026.74</v>
      </c>
      <c r="E565" s="30">
        <v>3039.14</v>
      </c>
    </row>
    <row r="566" spans="1:5" s="24" customFormat="1" ht="18" customHeight="1" x14ac:dyDescent="0.2">
      <c r="A566" s="35" t="s">
        <v>499</v>
      </c>
      <c r="B566" s="27">
        <v>88.429000000000002</v>
      </c>
      <c r="C566" s="27">
        <v>88.347999999999999</v>
      </c>
      <c r="D566" s="27">
        <v>86.40100000000001</v>
      </c>
      <c r="E566" s="27">
        <v>85.100999999999999</v>
      </c>
    </row>
    <row r="567" spans="1:5" s="24" customFormat="1" ht="18" customHeight="1" x14ac:dyDescent="0.2">
      <c r="A567" s="35" t="s">
        <v>500</v>
      </c>
      <c r="B567" s="27">
        <v>31.504999999999999</v>
      </c>
      <c r="C567" s="27">
        <v>30.4</v>
      </c>
      <c r="D567" s="27">
        <v>32.4</v>
      </c>
      <c r="E567" s="27">
        <v>31.3</v>
      </c>
    </row>
    <row r="568" spans="1:5" s="24" customFormat="1" ht="18" customHeight="1" x14ac:dyDescent="0.2">
      <c r="A568" s="35" t="s">
        <v>60</v>
      </c>
      <c r="B568" s="27">
        <v>698.06200000000001</v>
      </c>
      <c r="C568" s="27">
        <v>698.55</v>
      </c>
      <c r="D568" s="27">
        <v>715.98200000000008</v>
      </c>
      <c r="E568" s="27">
        <v>729.98500000000001</v>
      </c>
    </row>
    <row r="569" spans="1:5" s="24" customFormat="1" ht="18" customHeight="1" x14ac:dyDescent="0.2">
      <c r="A569" s="35" t="s">
        <v>501</v>
      </c>
      <c r="B569" s="27">
        <v>580.10800000000006</v>
      </c>
      <c r="C569" s="27">
        <v>569.09900000000005</v>
      </c>
      <c r="D569" s="27">
        <v>606.38</v>
      </c>
      <c r="E569" s="27">
        <v>609.92999999999995</v>
      </c>
    </row>
    <row r="570" spans="1:5" s="24" customFormat="1" ht="18" customHeight="1" x14ac:dyDescent="0.2">
      <c r="A570" s="35" t="s">
        <v>61</v>
      </c>
      <c r="B570" s="27">
        <v>1459.615</v>
      </c>
      <c r="C570" s="27">
        <v>1447.17</v>
      </c>
      <c r="D570" s="27">
        <v>1453.7260000000001</v>
      </c>
      <c r="E570" s="27">
        <v>1470.0740000000001</v>
      </c>
    </row>
    <row r="571" spans="1:5" s="24" customFormat="1" ht="18" customHeight="1" x14ac:dyDescent="0.2">
      <c r="A571" s="35" t="s">
        <v>62</v>
      </c>
      <c r="B571" s="27">
        <v>238.08600000000001</v>
      </c>
      <c r="C571" s="27">
        <v>236.83</v>
      </c>
      <c r="D571" s="27">
        <v>238.78300000000002</v>
      </c>
      <c r="E571" s="27">
        <v>238.42200000000003</v>
      </c>
    </row>
    <row r="572" spans="1:5" s="24" customFormat="1" ht="18" customHeight="1" x14ac:dyDescent="0.2">
      <c r="A572" s="35" t="s">
        <v>63</v>
      </c>
      <c r="B572" s="27">
        <v>88.429000000000002</v>
      </c>
      <c r="C572" s="27">
        <v>88.347999999999999</v>
      </c>
      <c r="D572" s="27">
        <v>86.40100000000001</v>
      </c>
      <c r="E572" s="27">
        <v>85.100999999999999</v>
      </c>
    </row>
    <row r="573" spans="1:5" s="24" customFormat="1" ht="18" customHeight="1" x14ac:dyDescent="0.2">
      <c r="A573" s="35" t="s">
        <v>65</v>
      </c>
      <c r="B573" s="27">
        <v>3955.9650000000001</v>
      </c>
      <c r="C573" s="27">
        <v>3974.5430000000001</v>
      </c>
      <c r="D573" s="27">
        <v>3975.9730000000004</v>
      </c>
      <c r="E573" s="27">
        <v>3984.9250000000002</v>
      </c>
    </row>
    <row r="574" spans="1:5" s="24" customFormat="1" ht="18" customHeight="1" x14ac:dyDescent="0.2">
      <c r="A574" s="35" t="s">
        <v>66</v>
      </c>
      <c r="B574" s="27">
        <v>227.13</v>
      </c>
      <c r="C574" s="27">
        <v>228.172</v>
      </c>
      <c r="D574" s="27">
        <v>241.08600000000001</v>
      </c>
      <c r="E574" s="27">
        <v>249.47900000000001</v>
      </c>
    </row>
    <row r="575" spans="1:5" s="24" customFormat="1" ht="18" customHeight="1" x14ac:dyDescent="0.2">
      <c r="A575" s="35" t="s">
        <v>67</v>
      </c>
      <c r="B575" s="27">
        <v>151.452</v>
      </c>
      <c r="C575" s="27">
        <v>144.63900000000001</v>
      </c>
      <c r="D575" s="27">
        <v>141.065</v>
      </c>
      <c r="E575" s="27">
        <v>143.36500000000001</v>
      </c>
    </row>
    <row r="576" spans="1:5" s="24" customFormat="1" ht="18" customHeight="1" x14ac:dyDescent="0.2">
      <c r="A576" s="35" t="s">
        <v>68</v>
      </c>
      <c r="B576" s="27">
        <v>973.70500000000004</v>
      </c>
      <c r="C576" s="27">
        <v>974.149</v>
      </c>
      <c r="D576" s="27">
        <v>976.6690000000001</v>
      </c>
      <c r="E576" s="27">
        <v>973.05700000000002</v>
      </c>
    </row>
    <row r="577" spans="1:5" s="24" customFormat="1" ht="18" customHeight="1" x14ac:dyDescent="0.2">
      <c r="A577" s="35" t="s">
        <v>1142</v>
      </c>
      <c r="B577" s="30">
        <v>8404.0570000000007</v>
      </c>
      <c r="C577" s="30">
        <v>8391.9</v>
      </c>
      <c r="D577" s="30">
        <v>8468.4650000000001</v>
      </c>
      <c r="E577" s="30">
        <v>8515.6380000000008</v>
      </c>
    </row>
    <row r="578" spans="1:5" s="24" customFormat="1" ht="18" customHeight="1" x14ac:dyDescent="0.2">
      <c r="A578" s="35" t="s">
        <v>976</v>
      </c>
      <c r="B578" s="30">
        <v>8404.0570000000007</v>
      </c>
      <c r="C578" s="30">
        <v>8391.9</v>
      </c>
      <c r="D578" s="30">
        <v>8468.4650000000001</v>
      </c>
      <c r="E578" s="30">
        <v>8515.6380000000008</v>
      </c>
    </row>
    <row r="579" spans="1:5" s="24" customFormat="1" ht="18" customHeight="1" x14ac:dyDescent="0.2">
      <c r="A579" s="35" t="s">
        <v>502</v>
      </c>
      <c r="B579" s="27">
        <v>57.555</v>
      </c>
      <c r="C579" s="27">
        <v>56.354999999999997</v>
      </c>
      <c r="D579" s="27">
        <v>58.14</v>
      </c>
      <c r="E579" s="27">
        <v>59.54</v>
      </c>
    </row>
    <row r="580" spans="1:5" s="24" customFormat="1" ht="18" customHeight="1" x14ac:dyDescent="0.2">
      <c r="A580" s="35" t="s">
        <v>503</v>
      </c>
      <c r="B580" s="27">
        <v>21.45</v>
      </c>
      <c r="C580" s="27">
        <v>20.067</v>
      </c>
      <c r="D580" s="27">
        <v>20.067</v>
      </c>
      <c r="E580" s="27">
        <v>13.86</v>
      </c>
    </row>
    <row r="581" spans="1:5" s="24" customFormat="1" ht="18" customHeight="1" x14ac:dyDescent="0.2">
      <c r="A581" s="35" t="s">
        <v>69</v>
      </c>
      <c r="B581" s="27">
        <v>184.761</v>
      </c>
      <c r="C581" s="27">
        <v>183.36</v>
      </c>
      <c r="D581" s="27">
        <v>184.53700000000001</v>
      </c>
      <c r="E581" s="27">
        <v>179.50300000000001</v>
      </c>
    </row>
    <row r="582" spans="1:5" s="24" customFormat="1" ht="18" customHeight="1" x14ac:dyDescent="0.2">
      <c r="A582" s="35" t="s">
        <v>504</v>
      </c>
      <c r="B582" s="27">
        <v>165.512</v>
      </c>
      <c r="C582" s="27">
        <v>162.745</v>
      </c>
      <c r="D582" s="27">
        <v>168.155</v>
      </c>
      <c r="E582" s="27">
        <v>172.55500000000001</v>
      </c>
    </row>
    <row r="583" spans="1:5" s="24" customFormat="1" ht="18" customHeight="1" x14ac:dyDescent="0.2">
      <c r="A583" s="35" t="s">
        <v>70</v>
      </c>
      <c r="B583" s="27">
        <v>464.66700000000003</v>
      </c>
      <c r="C583" s="27">
        <v>463.80700000000002</v>
      </c>
      <c r="D583" s="27">
        <v>469.86700000000002</v>
      </c>
      <c r="E583" s="27">
        <v>477.96499999999997</v>
      </c>
    </row>
    <row r="584" spans="1:5" s="24" customFormat="1" ht="18" customHeight="1" x14ac:dyDescent="0.2">
      <c r="A584" s="35" t="s">
        <v>71</v>
      </c>
      <c r="B584" s="27">
        <v>69.19</v>
      </c>
      <c r="C584" s="27">
        <v>65.283000000000001</v>
      </c>
      <c r="D584" s="27">
        <v>67.323000000000008</v>
      </c>
      <c r="E584" s="27">
        <v>69.682000000000002</v>
      </c>
    </row>
    <row r="585" spans="1:5" s="24" customFormat="1" ht="18" customHeight="1" x14ac:dyDescent="0.2">
      <c r="A585" s="35" t="s">
        <v>72</v>
      </c>
      <c r="B585" s="27">
        <v>57.555</v>
      </c>
      <c r="C585" s="27">
        <v>56.354999999999997</v>
      </c>
      <c r="D585" s="27">
        <v>58.14</v>
      </c>
      <c r="E585" s="27">
        <v>59.54</v>
      </c>
    </row>
    <row r="586" spans="1:5" s="24" customFormat="1" ht="18" customHeight="1" x14ac:dyDescent="0.2">
      <c r="A586" s="35" t="s">
        <v>73</v>
      </c>
      <c r="B586" s="27"/>
      <c r="C586" s="27"/>
      <c r="D586" s="27"/>
      <c r="E586" s="27">
        <v>1</v>
      </c>
    </row>
    <row r="587" spans="1:5" s="24" customFormat="1" ht="18" customHeight="1" x14ac:dyDescent="0.2">
      <c r="A587" s="35" t="s">
        <v>74</v>
      </c>
      <c r="B587" s="27">
        <v>1115.2260000000001</v>
      </c>
      <c r="C587" s="27">
        <v>1123.8599999999999</v>
      </c>
      <c r="D587" s="27">
        <v>1142.557</v>
      </c>
      <c r="E587" s="27">
        <v>1152.2840000000001</v>
      </c>
    </row>
    <row r="588" spans="1:5" s="24" customFormat="1" ht="18" customHeight="1" x14ac:dyDescent="0.2">
      <c r="A588" s="35" t="s">
        <v>75</v>
      </c>
      <c r="B588" s="27">
        <v>81.765000000000001</v>
      </c>
      <c r="C588" s="27">
        <v>82.453000000000003</v>
      </c>
      <c r="D588" s="27">
        <v>81.338999999999999</v>
      </c>
      <c r="E588" s="27">
        <v>80.759</v>
      </c>
    </row>
    <row r="589" spans="1:5" s="24" customFormat="1" ht="18" customHeight="1" x14ac:dyDescent="0.2">
      <c r="A589" s="35" t="s">
        <v>76</v>
      </c>
      <c r="B589" s="27">
        <v>23.295999999999999</v>
      </c>
      <c r="C589" s="27">
        <v>23.641999999999999</v>
      </c>
      <c r="D589" s="27">
        <v>23.022000000000002</v>
      </c>
      <c r="E589" s="27">
        <v>22.196000000000002</v>
      </c>
    </row>
    <row r="590" spans="1:5" s="24" customFormat="1" ht="18" customHeight="1" x14ac:dyDescent="0.2">
      <c r="A590" s="35" t="s">
        <v>77</v>
      </c>
      <c r="B590" s="27">
        <v>318.69600000000003</v>
      </c>
      <c r="C590" s="27">
        <v>324.733</v>
      </c>
      <c r="D590" s="27">
        <v>320.988</v>
      </c>
      <c r="E590" s="27">
        <v>320.017</v>
      </c>
    </row>
    <row r="591" spans="1:5" s="24" customFormat="1" ht="18" customHeight="1" x14ac:dyDescent="0.2">
      <c r="A591" s="35" t="s">
        <v>1143</v>
      </c>
      <c r="B591" s="30">
        <v>2502.1179999999999</v>
      </c>
      <c r="C591" s="30">
        <v>2506.3049999999998</v>
      </c>
      <c r="D591" s="30">
        <v>2535.9949999999999</v>
      </c>
      <c r="E591" s="30">
        <v>2549.3610000000003</v>
      </c>
    </row>
    <row r="592" spans="1:5" s="24" customFormat="1" ht="18" customHeight="1" x14ac:dyDescent="0.2">
      <c r="A592" s="35" t="s">
        <v>977</v>
      </c>
      <c r="B592" s="30">
        <v>2502.1179999999999</v>
      </c>
      <c r="C592" s="30">
        <v>2506.3049999999998</v>
      </c>
      <c r="D592" s="30">
        <v>2535.9949999999999</v>
      </c>
      <c r="E592" s="30">
        <v>2549.3610000000003</v>
      </c>
    </row>
    <row r="593" spans="1:5" s="24" customFormat="1" ht="18" customHeight="1" x14ac:dyDescent="0.2">
      <c r="A593" s="35" t="s">
        <v>100</v>
      </c>
      <c r="B593" s="27">
        <v>13.653</v>
      </c>
      <c r="C593" s="27">
        <v>13.653</v>
      </c>
      <c r="D593" s="27">
        <v>11.387</v>
      </c>
      <c r="E593" s="27">
        <v>14.387</v>
      </c>
    </row>
    <row r="594" spans="1:5" s="24" customFormat="1" ht="18" customHeight="1" x14ac:dyDescent="0.2">
      <c r="A594" s="35" t="s">
        <v>505</v>
      </c>
      <c r="B594" s="27">
        <v>13.1</v>
      </c>
      <c r="C594" s="27">
        <v>13.1</v>
      </c>
      <c r="D594" s="27">
        <v>11.1</v>
      </c>
      <c r="E594" s="27">
        <v>11.1</v>
      </c>
    </row>
    <row r="595" spans="1:5" s="24" customFormat="1" ht="18" customHeight="1" x14ac:dyDescent="0.2">
      <c r="A595" s="35" t="s">
        <v>101</v>
      </c>
      <c r="B595" s="27">
        <v>105.875</v>
      </c>
      <c r="C595" s="27">
        <v>106.626</v>
      </c>
      <c r="D595" s="27">
        <v>103.226</v>
      </c>
      <c r="E595" s="27">
        <v>102.82600000000001</v>
      </c>
    </row>
    <row r="596" spans="1:5" s="24" customFormat="1" ht="18" customHeight="1" x14ac:dyDescent="0.2">
      <c r="A596" s="35" t="s">
        <v>260</v>
      </c>
      <c r="B596" s="27">
        <v>356.166</v>
      </c>
      <c r="C596" s="27">
        <v>356.166</v>
      </c>
      <c r="D596" s="27">
        <v>354.96600000000001</v>
      </c>
      <c r="E596" s="27">
        <v>363.96600000000001</v>
      </c>
    </row>
    <row r="597" spans="1:5" s="24" customFormat="1" ht="18" customHeight="1" x14ac:dyDescent="0.2">
      <c r="A597" s="35" t="s">
        <v>261</v>
      </c>
      <c r="B597" s="27">
        <v>22.472000000000001</v>
      </c>
      <c r="C597" s="27">
        <v>23.272000000000002</v>
      </c>
      <c r="D597" s="27">
        <v>22.672000000000001</v>
      </c>
      <c r="E597" s="27">
        <v>21.672000000000001</v>
      </c>
    </row>
    <row r="598" spans="1:5" s="24" customFormat="1" ht="18" customHeight="1" x14ac:dyDescent="0.2">
      <c r="A598" s="35" t="s">
        <v>263</v>
      </c>
      <c r="B598" s="27">
        <v>112.51700000000001</v>
      </c>
      <c r="C598" s="27">
        <v>117.82400000000001</v>
      </c>
      <c r="D598" s="27">
        <v>116.265</v>
      </c>
      <c r="E598" s="27">
        <v>115.625</v>
      </c>
    </row>
    <row r="599" spans="1:5" s="24" customFormat="1" ht="18" customHeight="1" x14ac:dyDescent="0.2">
      <c r="A599" s="35" t="s">
        <v>1144</v>
      </c>
      <c r="B599" s="30">
        <v>623.78300000000002</v>
      </c>
      <c r="C599" s="30">
        <v>630.64100000000008</v>
      </c>
      <c r="D599" s="30">
        <v>619.61599999999999</v>
      </c>
      <c r="E599" s="30">
        <v>629.57600000000002</v>
      </c>
    </row>
    <row r="600" spans="1:5" s="24" customFormat="1" ht="18" customHeight="1" x14ac:dyDescent="0.2">
      <c r="A600" s="35" t="s">
        <v>978</v>
      </c>
      <c r="B600" s="30">
        <v>623.78300000000002</v>
      </c>
      <c r="C600" s="30">
        <v>630.64100000000008</v>
      </c>
      <c r="D600" s="30">
        <v>619.61599999999999</v>
      </c>
      <c r="E600" s="30">
        <v>629.57600000000002</v>
      </c>
    </row>
    <row r="601" spans="1:5" s="24" customFormat="1" ht="18" customHeight="1" x14ac:dyDescent="0.2">
      <c r="A601" s="35" t="s">
        <v>535</v>
      </c>
      <c r="B601" s="27">
        <v>420.96300000000002</v>
      </c>
      <c r="C601" s="27">
        <v>420.47400000000005</v>
      </c>
      <c r="D601" s="27">
        <v>437.85300000000001</v>
      </c>
      <c r="E601" s="27">
        <v>432.17600000000004</v>
      </c>
    </row>
    <row r="602" spans="1:5" s="24" customFormat="1" ht="18" customHeight="1" x14ac:dyDescent="0.2">
      <c r="A602" s="35" t="s">
        <v>536</v>
      </c>
      <c r="B602" s="27">
        <v>141.66499999999999</v>
      </c>
      <c r="C602" s="27">
        <v>138.227</v>
      </c>
      <c r="D602" s="27">
        <v>144.179</v>
      </c>
      <c r="E602" s="27">
        <v>134.429</v>
      </c>
    </row>
    <row r="603" spans="1:5" s="24" customFormat="1" ht="18" customHeight="1" x14ac:dyDescent="0.2">
      <c r="A603" s="35" t="s">
        <v>963</v>
      </c>
      <c r="B603" s="27">
        <v>2261.5210000000002</v>
      </c>
      <c r="C603" s="27">
        <v>2282.5549999999998</v>
      </c>
      <c r="D603" s="27">
        <v>2282.3209999999999</v>
      </c>
      <c r="E603" s="27">
        <v>2290.5050000000001</v>
      </c>
    </row>
    <row r="604" spans="1:5" s="24" customFormat="1" ht="18" customHeight="1" x14ac:dyDescent="0.2">
      <c r="A604" s="35" t="s">
        <v>537</v>
      </c>
      <c r="B604" s="27">
        <v>2522.8119999999999</v>
      </c>
      <c r="C604" s="27">
        <v>2483.0970000000002</v>
      </c>
      <c r="D604" s="27">
        <v>2541.2510000000002</v>
      </c>
      <c r="E604" s="27">
        <v>2531.2730000000001</v>
      </c>
    </row>
    <row r="605" spans="1:5" s="24" customFormat="1" ht="18" customHeight="1" x14ac:dyDescent="0.2">
      <c r="A605" s="35" t="s">
        <v>964</v>
      </c>
      <c r="B605" s="27">
        <v>4587.8950000000004</v>
      </c>
      <c r="C605" s="27">
        <v>4586.3609999999999</v>
      </c>
      <c r="D605" s="27">
        <v>4594.8380000000006</v>
      </c>
      <c r="E605" s="27">
        <v>4636.0560000000005</v>
      </c>
    </row>
    <row r="606" spans="1:5" s="24" customFormat="1" ht="18" customHeight="1" x14ac:dyDescent="0.2">
      <c r="A606" s="35" t="s">
        <v>965</v>
      </c>
      <c r="B606" s="27">
        <v>2</v>
      </c>
      <c r="C606" s="27">
        <v>3</v>
      </c>
      <c r="D606" s="27">
        <v>3</v>
      </c>
      <c r="E606" s="27">
        <v>4.4000000000000004</v>
      </c>
    </row>
    <row r="607" spans="1:5" s="24" customFormat="1" ht="18" customHeight="1" x14ac:dyDescent="0.2">
      <c r="A607" s="35" t="s">
        <v>966</v>
      </c>
      <c r="B607" s="27">
        <v>1015.808</v>
      </c>
      <c r="C607" s="27">
        <v>1015.293</v>
      </c>
      <c r="D607" s="27">
        <v>1014.6</v>
      </c>
      <c r="E607" s="27">
        <v>1021.442</v>
      </c>
    </row>
    <row r="608" spans="1:5" s="24" customFormat="1" ht="18" customHeight="1" x14ac:dyDescent="0.2">
      <c r="A608" s="35" t="s">
        <v>739</v>
      </c>
      <c r="B608" s="27">
        <v>420.96300000000002</v>
      </c>
      <c r="C608" s="27">
        <v>420.47400000000005</v>
      </c>
      <c r="D608" s="27">
        <v>437.85300000000001</v>
      </c>
      <c r="E608" s="27">
        <v>432.17600000000004</v>
      </c>
    </row>
    <row r="609" spans="1:5" s="24" customFormat="1" ht="18" customHeight="1" x14ac:dyDescent="0.2">
      <c r="A609" s="35" t="s">
        <v>78</v>
      </c>
      <c r="B609" s="27">
        <v>16.399999999999999</v>
      </c>
      <c r="C609" s="27">
        <v>7.7</v>
      </c>
      <c r="D609" s="27">
        <v>7.0330000000000004</v>
      </c>
      <c r="E609" s="27">
        <v>9.0330000000000013</v>
      </c>
    </row>
    <row r="610" spans="1:5" s="24" customFormat="1" ht="18" customHeight="1" x14ac:dyDescent="0.2">
      <c r="A610" s="35" t="s">
        <v>79</v>
      </c>
      <c r="B610" s="27">
        <v>13531.589</v>
      </c>
      <c r="C610" s="27">
        <v>13568.636</v>
      </c>
      <c r="D610" s="27">
        <v>13714.965</v>
      </c>
      <c r="E610" s="27">
        <v>13837.433000000001</v>
      </c>
    </row>
    <row r="611" spans="1:5" s="24" customFormat="1" ht="18" customHeight="1" x14ac:dyDescent="0.2">
      <c r="A611" s="35" t="s">
        <v>80</v>
      </c>
      <c r="B611" s="27">
        <v>820.53399999999999</v>
      </c>
      <c r="C611" s="27">
        <v>820.50600000000009</v>
      </c>
      <c r="D611" s="27">
        <v>818.07300000000009</v>
      </c>
      <c r="E611" s="27">
        <v>823.58600000000001</v>
      </c>
    </row>
    <row r="612" spans="1:5" s="24" customFormat="1" ht="18" customHeight="1" x14ac:dyDescent="0.2">
      <c r="A612" s="35" t="s">
        <v>81</v>
      </c>
      <c r="B612" s="27">
        <v>135.57900000000001</v>
      </c>
      <c r="C612" s="27">
        <v>128.84700000000001</v>
      </c>
      <c r="D612" s="27">
        <v>133.947</v>
      </c>
      <c r="E612" s="27">
        <v>132.072</v>
      </c>
    </row>
    <row r="613" spans="1:5" s="24" customFormat="1" ht="18" customHeight="1" x14ac:dyDescent="0.2">
      <c r="A613" s="35" t="s">
        <v>82</v>
      </c>
      <c r="B613" s="27">
        <v>3023.1930000000002</v>
      </c>
      <c r="C613" s="27">
        <v>3041.25</v>
      </c>
      <c r="D613" s="27">
        <v>3021.018</v>
      </c>
      <c r="E613" s="27">
        <v>3041.3140000000003</v>
      </c>
    </row>
    <row r="614" spans="1:5" s="24" customFormat="1" ht="18" customHeight="1" x14ac:dyDescent="0.2">
      <c r="A614" s="35" t="s">
        <v>1160</v>
      </c>
      <c r="B614" s="30">
        <v>28479.959000000003</v>
      </c>
      <c r="C614" s="30">
        <v>28495.946</v>
      </c>
      <c r="D614" s="30">
        <v>28713.078000000001</v>
      </c>
      <c r="E614" s="30">
        <v>28893.719000000001</v>
      </c>
    </row>
    <row r="615" spans="1:5" s="24" customFormat="1" ht="18" customHeight="1" x14ac:dyDescent="0.2">
      <c r="A615" s="35" t="s">
        <v>979</v>
      </c>
      <c r="B615" s="30">
        <v>28479.959000000003</v>
      </c>
      <c r="C615" s="30">
        <v>28495.946</v>
      </c>
      <c r="D615" s="30">
        <v>28713.078000000001</v>
      </c>
      <c r="E615" s="30">
        <v>28893.719000000001</v>
      </c>
    </row>
    <row r="616" spans="1:5" s="24" customFormat="1" ht="18" customHeight="1" x14ac:dyDescent="0.2">
      <c r="A616" s="35" t="s">
        <v>506</v>
      </c>
      <c r="B616" s="27">
        <v>116.08499999999999</v>
      </c>
      <c r="C616" s="27">
        <v>109.955</v>
      </c>
      <c r="D616" s="27">
        <v>109.77800000000001</v>
      </c>
      <c r="E616" s="27">
        <v>113.89800000000001</v>
      </c>
    </row>
    <row r="617" spans="1:5" s="24" customFormat="1" ht="18" customHeight="1" x14ac:dyDescent="0.2">
      <c r="A617" s="35" t="s">
        <v>507</v>
      </c>
      <c r="B617" s="27">
        <v>40.613</v>
      </c>
      <c r="C617" s="27">
        <v>40.063000000000002</v>
      </c>
      <c r="D617" s="27">
        <v>44.792999999999999</v>
      </c>
      <c r="E617" s="27">
        <v>46.492000000000004</v>
      </c>
    </row>
    <row r="618" spans="1:5" s="24" customFormat="1" ht="18" customHeight="1" x14ac:dyDescent="0.2">
      <c r="A618" s="35" t="s">
        <v>264</v>
      </c>
      <c r="B618" s="27">
        <v>599.01300000000003</v>
      </c>
      <c r="C618" s="27">
        <v>597.71500000000003</v>
      </c>
      <c r="D618" s="27">
        <v>609.51</v>
      </c>
      <c r="E618" s="27">
        <v>617.851</v>
      </c>
    </row>
    <row r="619" spans="1:5" s="24" customFormat="1" ht="18" customHeight="1" x14ac:dyDescent="0.2">
      <c r="A619" s="35" t="s">
        <v>508</v>
      </c>
      <c r="B619" s="27">
        <v>476.57600000000002</v>
      </c>
      <c r="C619" s="27">
        <v>473.48200000000003</v>
      </c>
      <c r="D619" s="27">
        <v>499.31800000000004</v>
      </c>
      <c r="E619" s="27">
        <v>488.45</v>
      </c>
    </row>
    <row r="620" spans="1:5" s="24" customFormat="1" ht="18" customHeight="1" x14ac:dyDescent="0.2">
      <c r="A620" s="35" t="s">
        <v>265</v>
      </c>
      <c r="B620" s="27">
        <v>1231.5410000000002</v>
      </c>
      <c r="C620" s="27">
        <v>1227.3330000000001</v>
      </c>
      <c r="D620" s="27">
        <v>1232.136</v>
      </c>
      <c r="E620" s="27">
        <v>1242.508</v>
      </c>
    </row>
    <row r="621" spans="1:5" s="24" customFormat="1" ht="18" customHeight="1" x14ac:dyDescent="0.2">
      <c r="A621" s="35" t="s">
        <v>266</v>
      </c>
      <c r="B621" s="27">
        <v>164.15100000000001</v>
      </c>
      <c r="C621" s="27">
        <v>162.00900000000001</v>
      </c>
      <c r="D621" s="27">
        <v>162.50300000000001</v>
      </c>
      <c r="E621" s="27">
        <v>160.214</v>
      </c>
    </row>
    <row r="622" spans="1:5" s="24" customFormat="1" ht="18" customHeight="1" x14ac:dyDescent="0.2">
      <c r="A622" s="35" t="s">
        <v>267</v>
      </c>
      <c r="B622" s="27">
        <v>116.08499999999999</v>
      </c>
      <c r="C622" s="27">
        <v>109.955</v>
      </c>
      <c r="D622" s="27">
        <v>109.77800000000001</v>
      </c>
      <c r="E622" s="27">
        <v>113.89800000000001</v>
      </c>
    </row>
    <row r="623" spans="1:5" s="24" customFormat="1" ht="18" customHeight="1" x14ac:dyDescent="0.2">
      <c r="A623" s="35" t="s">
        <v>268</v>
      </c>
      <c r="B623" s="27">
        <v>0.4</v>
      </c>
      <c r="C623" s="27"/>
      <c r="D623" s="27"/>
      <c r="E623" s="27"/>
    </row>
    <row r="624" spans="1:5" s="24" customFormat="1" ht="18" customHeight="1" x14ac:dyDescent="0.2">
      <c r="A624" s="35" t="s">
        <v>269</v>
      </c>
      <c r="B624" s="27">
        <v>3365.864</v>
      </c>
      <c r="C624" s="27">
        <v>3376.259</v>
      </c>
      <c r="D624" s="27">
        <v>3394.6480000000001</v>
      </c>
      <c r="E624" s="27">
        <v>3435.4280000000003</v>
      </c>
    </row>
    <row r="625" spans="1:5" s="24" customFormat="1" ht="18" customHeight="1" x14ac:dyDescent="0.2">
      <c r="A625" s="35" t="s">
        <v>513</v>
      </c>
      <c r="B625" s="27">
        <v>209.76100000000002</v>
      </c>
      <c r="C625" s="27">
        <v>206.173</v>
      </c>
      <c r="D625" s="27">
        <v>205.56</v>
      </c>
      <c r="E625" s="27">
        <v>208.453</v>
      </c>
    </row>
    <row r="626" spans="1:5" s="24" customFormat="1" ht="18" customHeight="1" x14ac:dyDescent="0.2">
      <c r="A626" s="35" t="s">
        <v>514</v>
      </c>
      <c r="B626" s="27">
        <v>51.46</v>
      </c>
      <c r="C626" s="27">
        <v>47.414999999999999</v>
      </c>
      <c r="D626" s="27">
        <v>52.295000000000002</v>
      </c>
      <c r="E626" s="27">
        <v>53.706000000000003</v>
      </c>
    </row>
    <row r="627" spans="1:5" s="24" customFormat="1" ht="18" customHeight="1" x14ac:dyDescent="0.2">
      <c r="A627" s="35" t="s">
        <v>515</v>
      </c>
      <c r="B627" s="27">
        <v>797.34800000000007</v>
      </c>
      <c r="C627" s="27">
        <v>802.71699999999998</v>
      </c>
      <c r="D627" s="27">
        <v>797.45100000000002</v>
      </c>
      <c r="E627" s="27">
        <v>793.96600000000001</v>
      </c>
    </row>
    <row r="628" spans="1:5" s="24" customFormat="1" ht="18" customHeight="1" x14ac:dyDescent="0.2">
      <c r="A628" s="35" t="s">
        <v>1145</v>
      </c>
      <c r="B628" s="30">
        <v>7052.8119999999999</v>
      </c>
      <c r="C628" s="30">
        <v>7043.1210000000001</v>
      </c>
      <c r="D628" s="30">
        <v>7107.9920000000002</v>
      </c>
      <c r="E628" s="30">
        <v>7160.9660000000003</v>
      </c>
    </row>
    <row r="629" spans="1:5" s="24" customFormat="1" ht="18" customHeight="1" x14ac:dyDescent="0.2">
      <c r="A629" s="35" t="s">
        <v>980</v>
      </c>
      <c r="B629" s="30">
        <v>7052.8119999999999</v>
      </c>
      <c r="C629" s="30">
        <v>7043.1210000000001</v>
      </c>
      <c r="D629" s="30">
        <v>7107.9920000000002</v>
      </c>
      <c r="E629" s="30">
        <v>7160.9660000000003</v>
      </c>
    </row>
    <row r="630" spans="1:5" s="24" customFormat="1" ht="18" customHeight="1" x14ac:dyDescent="0.2">
      <c r="A630" s="35" t="s">
        <v>509</v>
      </c>
      <c r="B630" s="27">
        <v>288.721</v>
      </c>
      <c r="C630" s="27">
        <v>295.51100000000002</v>
      </c>
      <c r="D630" s="27">
        <v>310.428</v>
      </c>
      <c r="E630" s="27">
        <v>310.95800000000003</v>
      </c>
    </row>
    <row r="631" spans="1:5" s="24" customFormat="1" ht="18" customHeight="1" x14ac:dyDescent="0.2">
      <c r="A631" s="35" t="s">
        <v>510</v>
      </c>
      <c r="B631" s="27">
        <v>137.09200000000001</v>
      </c>
      <c r="C631" s="27">
        <v>139.167</v>
      </c>
      <c r="D631" s="27">
        <v>137.965</v>
      </c>
      <c r="E631" s="27">
        <v>136.49700000000001</v>
      </c>
    </row>
    <row r="632" spans="1:5" s="24" customFormat="1" ht="18" customHeight="1" x14ac:dyDescent="0.2">
      <c r="A632" s="35" t="s">
        <v>516</v>
      </c>
      <c r="B632" s="27">
        <v>2607.7980000000002</v>
      </c>
      <c r="C632" s="27">
        <v>2621.6910000000003</v>
      </c>
      <c r="D632" s="27">
        <v>2645.2020000000002</v>
      </c>
      <c r="E632" s="27">
        <v>2662.252</v>
      </c>
    </row>
    <row r="633" spans="1:5" s="24" customFormat="1" ht="18" customHeight="1" x14ac:dyDescent="0.2">
      <c r="A633" s="35" t="s">
        <v>511</v>
      </c>
      <c r="B633" s="27">
        <v>3220.7490000000003</v>
      </c>
      <c r="C633" s="27">
        <v>3189.1080000000002</v>
      </c>
      <c r="D633" s="27">
        <v>3350.6950000000002</v>
      </c>
      <c r="E633" s="27">
        <v>3333.1020000000003</v>
      </c>
    </row>
    <row r="634" spans="1:5" s="24" customFormat="1" ht="18" customHeight="1" x14ac:dyDescent="0.2">
      <c r="A634" s="35" t="s">
        <v>517</v>
      </c>
      <c r="B634" s="27">
        <v>5506.4189999999999</v>
      </c>
      <c r="C634" s="27">
        <v>5510.7449999999999</v>
      </c>
      <c r="D634" s="27">
        <v>5486.5660000000007</v>
      </c>
      <c r="E634" s="27">
        <v>5518.01</v>
      </c>
    </row>
    <row r="635" spans="1:5" s="24" customFormat="1" ht="18" customHeight="1" x14ac:dyDescent="0.2">
      <c r="A635" s="35" t="s">
        <v>1178</v>
      </c>
      <c r="B635" s="27"/>
      <c r="C635" s="27">
        <v>0.4</v>
      </c>
      <c r="D635" s="27">
        <v>6.1960000000000006</v>
      </c>
      <c r="E635" s="27">
        <v>7.1960000000000006</v>
      </c>
    </row>
    <row r="636" spans="1:5" s="24" customFormat="1" ht="18" customHeight="1" x14ac:dyDescent="0.2">
      <c r="A636" s="35" t="s">
        <v>518</v>
      </c>
      <c r="B636" s="27">
        <v>1676.13</v>
      </c>
      <c r="C636" s="27">
        <v>1688.0150000000001</v>
      </c>
      <c r="D636" s="27">
        <v>1691.1130000000001</v>
      </c>
      <c r="E636" s="27">
        <v>1706.991</v>
      </c>
    </row>
    <row r="637" spans="1:5" s="24" customFormat="1" ht="18" customHeight="1" x14ac:dyDescent="0.2">
      <c r="A637" s="35" t="s">
        <v>519</v>
      </c>
      <c r="B637" s="27">
        <v>288.721</v>
      </c>
      <c r="C637" s="27">
        <v>295.51100000000002</v>
      </c>
      <c r="D637" s="27">
        <v>310.428</v>
      </c>
      <c r="E637" s="27">
        <v>310.95800000000003</v>
      </c>
    </row>
    <row r="638" spans="1:5" s="24" customFormat="1" ht="18" customHeight="1" x14ac:dyDescent="0.2">
      <c r="A638" s="35" t="s">
        <v>520</v>
      </c>
      <c r="B638" s="27">
        <v>4</v>
      </c>
      <c r="C638" s="27">
        <v>4.7469999999999999</v>
      </c>
      <c r="D638" s="27">
        <v>5</v>
      </c>
      <c r="E638" s="27">
        <v>7.8</v>
      </c>
    </row>
    <row r="639" spans="1:5" s="24" customFormat="1" ht="18" customHeight="1" x14ac:dyDescent="0.2">
      <c r="A639" s="35" t="s">
        <v>521</v>
      </c>
      <c r="B639" s="27">
        <v>14992.189</v>
      </c>
      <c r="C639" s="27">
        <v>15020.948</v>
      </c>
      <c r="D639" s="27">
        <v>15032.120999999999</v>
      </c>
      <c r="E639" s="27">
        <v>15172.591</v>
      </c>
    </row>
    <row r="640" spans="1:5" s="24" customFormat="1" ht="18" customHeight="1" x14ac:dyDescent="0.2">
      <c r="A640" s="35" t="s">
        <v>522</v>
      </c>
      <c r="B640" s="27">
        <v>1040.1760000000002</v>
      </c>
      <c r="C640" s="27">
        <v>1053.854</v>
      </c>
      <c r="D640" s="27">
        <v>1047.3620000000001</v>
      </c>
      <c r="E640" s="27">
        <v>1077.636</v>
      </c>
    </row>
    <row r="641" spans="1:5" s="24" customFormat="1" ht="18" customHeight="1" x14ac:dyDescent="0.2">
      <c r="A641" s="35" t="s">
        <v>523</v>
      </c>
      <c r="B641" s="27">
        <v>274.63</v>
      </c>
      <c r="C641" s="27">
        <v>274.95</v>
      </c>
      <c r="D641" s="27">
        <v>279.20999999999998</v>
      </c>
      <c r="E641" s="27">
        <v>283.911</v>
      </c>
    </row>
    <row r="642" spans="1:5" s="24" customFormat="1" ht="18" customHeight="1" x14ac:dyDescent="0.2">
      <c r="A642" s="35" t="s">
        <v>524</v>
      </c>
      <c r="B642" s="27">
        <v>3595.654</v>
      </c>
      <c r="C642" s="27">
        <v>3632.4770000000003</v>
      </c>
      <c r="D642" s="27">
        <v>3646.2640000000001</v>
      </c>
      <c r="E642" s="27">
        <v>3661.4810000000002</v>
      </c>
    </row>
    <row r="643" spans="1:5" s="24" customFormat="1" ht="18" customHeight="1" x14ac:dyDescent="0.2">
      <c r="A643" s="35" t="s">
        <v>1146</v>
      </c>
      <c r="B643" s="30">
        <v>33343.557999999997</v>
      </c>
      <c r="C643" s="30">
        <v>33431.612999999998</v>
      </c>
      <c r="D643" s="30">
        <v>33638.122000000003</v>
      </c>
      <c r="E643" s="30">
        <v>33878.425000000003</v>
      </c>
    </row>
    <row r="644" spans="1:5" s="24" customFormat="1" ht="18" customHeight="1" x14ac:dyDescent="0.2">
      <c r="A644" s="35" t="s">
        <v>981</v>
      </c>
      <c r="B644" s="30">
        <v>33343.557999999997</v>
      </c>
      <c r="C644" s="30">
        <v>33431.612999999998</v>
      </c>
      <c r="D644" s="30">
        <v>33638.122000000003</v>
      </c>
      <c r="E644" s="30">
        <v>33878.425000000003</v>
      </c>
    </row>
    <row r="645" spans="1:5" s="24" customFormat="1" ht="18" customHeight="1" x14ac:dyDescent="0.2">
      <c r="A645" s="35" t="s">
        <v>512</v>
      </c>
      <c r="B645" s="27">
        <v>221.625</v>
      </c>
      <c r="C645" s="27">
        <v>219.64700000000002</v>
      </c>
      <c r="D645" s="27">
        <v>223.01600000000002</v>
      </c>
      <c r="E645" s="27">
        <v>221.50300000000001</v>
      </c>
    </row>
    <row r="646" spans="1:5" s="24" customFormat="1" ht="18" customHeight="1" x14ac:dyDescent="0.2">
      <c r="A646" s="35" t="s">
        <v>454</v>
      </c>
      <c r="B646" s="27">
        <v>81.722000000000008</v>
      </c>
      <c r="C646" s="27">
        <v>81.364999999999995</v>
      </c>
      <c r="D646" s="27">
        <v>78.703000000000003</v>
      </c>
      <c r="E646" s="27">
        <v>72.522000000000006</v>
      </c>
    </row>
    <row r="647" spans="1:5" s="24" customFormat="1" ht="18" customHeight="1" x14ac:dyDescent="0.2">
      <c r="A647" s="35" t="s">
        <v>525</v>
      </c>
      <c r="B647" s="27">
        <v>522.05100000000004</v>
      </c>
      <c r="C647" s="27">
        <v>502.524</v>
      </c>
      <c r="D647" s="27">
        <v>503.53300000000002</v>
      </c>
      <c r="E647" s="27">
        <v>501.36900000000003</v>
      </c>
    </row>
    <row r="648" spans="1:5" s="24" customFormat="1" ht="18" customHeight="1" x14ac:dyDescent="0.2">
      <c r="A648" s="35" t="s">
        <v>455</v>
      </c>
      <c r="B648" s="27">
        <v>472.60599999999999</v>
      </c>
      <c r="C648" s="27">
        <v>479.15800000000002</v>
      </c>
      <c r="D648" s="27">
        <v>477.81800000000004</v>
      </c>
      <c r="E648" s="27">
        <v>473.65100000000001</v>
      </c>
    </row>
    <row r="649" spans="1:5" s="24" customFormat="1" ht="18" customHeight="1" x14ac:dyDescent="0.2">
      <c r="A649" s="35" t="s">
        <v>526</v>
      </c>
      <c r="B649" s="27">
        <v>1306.2460000000001</v>
      </c>
      <c r="C649" s="27">
        <v>1324.6480000000001</v>
      </c>
      <c r="D649" s="27">
        <v>1348.3130000000001</v>
      </c>
      <c r="E649" s="27">
        <v>1345.6030000000001</v>
      </c>
    </row>
    <row r="650" spans="1:5" s="24" customFormat="1" ht="18" customHeight="1" x14ac:dyDescent="0.2">
      <c r="A650" s="35" t="s">
        <v>527</v>
      </c>
      <c r="B650" s="27">
        <v>249.14100000000002</v>
      </c>
      <c r="C650" s="27">
        <v>247.81800000000001</v>
      </c>
      <c r="D650" s="27">
        <v>251.07600000000002</v>
      </c>
      <c r="E650" s="27">
        <v>250.51600000000002</v>
      </c>
    </row>
    <row r="651" spans="1:5" s="24" customFormat="1" ht="18" customHeight="1" x14ac:dyDescent="0.2">
      <c r="A651" s="35" t="s">
        <v>528</v>
      </c>
      <c r="B651" s="27">
        <v>221.625</v>
      </c>
      <c r="C651" s="27">
        <v>219.64700000000002</v>
      </c>
      <c r="D651" s="27">
        <v>223.01600000000002</v>
      </c>
      <c r="E651" s="27">
        <v>221.50300000000001</v>
      </c>
    </row>
    <row r="652" spans="1:5" s="24" customFormat="1" ht="18" customHeight="1" x14ac:dyDescent="0.2">
      <c r="A652" s="35" t="s">
        <v>529</v>
      </c>
      <c r="B652" s="27">
        <v>1106.319</v>
      </c>
      <c r="C652" s="27">
        <v>1104.2270000000001</v>
      </c>
      <c r="D652" s="27">
        <v>1092.26</v>
      </c>
      <c r="E652" s="27">
        <v>1087.135</v>
      </c>
    </row>
    <row r="653" spans="1:5" s="24" customFormat="1" ht="18" customHeight="1" x14ac:dyDescent="0.2">
      <c r="A653" s="35" t="s">
        <v>856</v>
      </c>
      <c r="B653" s="27">
        <v>2971.0530000000003</v>
      </c>
      <c r="C653" s="27">
        <v>2986.998</v>
      </c>
      <c r="D653" s="27">
        <v>2979.027</v>
      </c>
      <c r="E653" s="27">
        <v>2983.252</v>
      </c>
    </row>
    <row r="654" spans="1:5" s="24" customFormat="1" ht="18" customHeight="1" x14ac:dyDescent="0.2">
      <c r="A654" s="35" t="s">
        <v>857</v>
      </c>
      <c r="B654" s="27">
        <v>183.84100000000001</v>
      </c>
      <c r="C654" s="27">
        <v>182.26</v>
      </c>
      <c r="D654" s="27">
        <v>181.92700000000002</v>
      </c>
      <c r="E654" s="27">
        <v>182.60300000000001</v>
      </c>
    </row>
    <row r="655" spans="1:5" s="24" customFormat="1" ht="18" customHeight="1" x14ac:dyDescent="0.2">
      <c r="A655" s="35" t="s">
        <v>858</v>
      </c>
      <c r="B655" s="27">
        <v>35.920999999999999</v>
      </c>
      <c r="C655" s="27">
        <v>39.544000000000004</v>
      </c>
      <c r="D655" s="27">
        <v>45.557000000000002</v>
      </c>
      <c r="E655" s="27">
        <v>46.344000000000001</v>
      </c>
    </row>
    <row r="656" spans="1:5" s="24" customFormat="1" ht="18" customHeight="1" x14ac:dyDescent="0.2">
      <c r="A656" s="35" t="s">
        <v>859</v>
      </c>
      <c r="B656" s="27">
        <v>829.81299999999999</v>
      </c>
      <c r="C656" s="27">
        <v>825.89400000000001</v>
      </c>
      <c r="D656" s="27">
        <v>831.62800000000004</v>
      </c>
      <c r="E656" s="27">
        <v>826.99300000000005</v>
      </c>
    </row>
    <row r="657" spans="1:5" s="24" customFormat="1" ht="18" customHeight="1" x14ac:dyDescent="0.2">
      <c r="A657" s="35" t="s">
        <v>1147</v>
      </c>
      <c r="B657" s="30">
        <v>7980.3380000000006</v>
      </c>
      <c r="C657" s="30">
        <v>7994.0830000000005</v>
      </c>
      <c r="D657" s="30">
        <v>8012.8580000000002</v>
      </c>
      <c r="E657" s="30">
        <v>7991.491</v>
      </c>
    </row>
    <row r="658" spans="1:5" s="24" customFormat="1" ht="18" customHeight="1" x14ac:dyDescent="0.2">
      <c r="A658" s="35" t="s">
        <v>982</v>
      </c>
      <c r="B658" s="30">
        <v>7980.3380000000006</v>
      </c>
      <c r="C658" s="30">
        <v>7994.0830000000005</v>
      </c>
      <c r="D658" s="30">
        <v>8012.8580000000002</v>
      </c>
      <c r="E658" s="30">
        <v>7991.491</v>
      </c>
    </row>
    <row r="659" spans="1:5" s="24" customFormat="1" ht="18" customHeight="1" x14ac:dyDescent="0.2">
      <c r="A659" s="35" t="s">
        <v>456</v>
      </c>
      <c r="B659" s="27">
        <v>8.64</v>
      </c>
      <c r="C659" s="27">
        <v>10.067</v>
      </c>
      <c r="D659" s="27">
        <v>10.067</v>
      </c>
      <c r="E659" s="27">
        <v>9.6130000000000013</v>
      </c>
    </row>
    <row r="660" spans="1:5" s="24" customFormat="1" ht="18" customHeight="1" x14ac:dyDescent="0.2">
      <c r="A660" s="35" t="s">
        <v>860</v>
      </c>
      <c r="B660" s="27">
        <v>76.457000000000008</v>
      </c>
      <c r="C660" s="27">
        <v>75.930000000000007</v>
      </c>
      <c r="D660" s="27">
        <v>78.697000000000003</v>
      </c>
      <c r="E660" s="27">
        <v>80.497</v>
      </c>
    </row>
    <row r="661" spans="1:5" s="24" customFormat="1" ht="18" customHeight="1" x14ac:dyDescent="0.2">
      <c r="A661" s="35" t="s">
        <v>457</v>
      </c>
      <c r="B661" s="27">
        <v>96.006</v>
      </c>
      <c r="C661" s="27">
        <v>96.006</v>
      </c>
      <c r="D661" s="27">
        <v>94.006</v>
      </c>
      <c r="E661" s="27">
        <v>98.006</v>
      </c>
    </row>
    <row r="662" spans="1:5" s="24" customFormat="1" ht="18" customHeight="1" x14ac:dyDescent="0.2">
      <c r="A662" s="35" t="s">
        <v>861</v>
      </c>
      <c r="B662" s="27">
        <v>219.43700000000001</v>
      </c>
      <c r="C662" s="27">
        <v>218.904</v>
      </c>
      <c r="D662" s="27">
        <v>223.791</v>
      </c>
      <c r="E662" s="27">
        <v>232.23100000000002</v>
      </c>
    </row>
    <row r="663" spans="1:5" s="24" customFormat="1" ht="18" customHeight="1" x14ac:dyDescent="0.2">
      <c r="A663" s="35" t="s">
        <v>1182</v>
      </c>
      <c r="B663" s="27"/>
      <c r="C663" s="27"/>
      <c r="D663" s="27"/>
      <c r="E663" s="27">
        <v>0.5</v>
      </c>
    </row>
    <row r="664" spans="1:5" s="24" customFormat="1" ht="18" customHeight="1" x14ac:dyDescent="0.2">
      <c r="A664" s="35" t="s">
        <v>862</v>
      </c>
      <c r="B664" s="27">
        <v>74.868000000000009</v>
      </c>
      <c r="C664" s="27">
        <v>71.368000000000009</v>
      </c>
      <c r="D664" s="27">
        <v>76.935000000000002</v>
      </c>
      <c r="E664" s="27">
        <v>78.435000000000002</v>
      </c>
    </row>
    <row r="665" spans="1:5" s="24" customFormat="1" ht="18" customHeight="1" x14ac:dyDescent="0.2">
      <c r="A665" s="35" t="s">
        <v>863</v>
      </c>
      <c r="B665" s="27">
        <v>8.64</v>
      </c>
      <c r="C665" s="27">
        <v>10.067</v>
      </c>
      <c r="D665" s="27">
        <v>10.067</v>
      </c>
      <c r="E665" s="27">
        <v>9.6130000000000013</v>
      </c>
    </row>
    <row r="666" spans="1:5" s="24" customFormat="1" ht="18" customHeight="1" x14ac:dyDescent="0.2">
      <c r="A666" s="35" t="s">
        <v>865</v>
      </c>
      <c r="B666" s="27">
        <v>624.73599999999999</v>
      </c>
      <c r="C666" s="27">
        <v>628.02</v>
      </c>
      <c r="D666" s="27">
        <v>639.83100000000002</v>
      </c>
      <c r="E666" s="27">
        <v>649.904</v>
      </c>
    </row>
    <row r="667" spans="1:5" s="24" customFormat="1" ht="18" customHeight="1" x14ac:dyDescent="0.2">
      <c r="A667" s="35" t="s">
        <v>866</v>
      </c>
      <c r="B667" s="27">
        <v>19.3</v>
      </c>
      <c r="C667" s="27">
        <v>18.7</v>
      </c>
      <c r="D667" s="27">
        <v>20.2</v>
      </c>
      <c r="E667" s="27">
        <v>20.2</v>
      </c>
    </row>
    <row r="668" spans="1:5" s="24" customFormat="1" ht="18" customHeight="1" x14ac:dyDescent="0.2">
      <c r="A668" s="35" t="s">
        <v>41</v>
      </c>
      <c r="B668" s="27">
        <v>1.48</v>
      </c>
      <c r="C668" s="27">
        <v>2.48</v>
      </c>
      <c r="D668" s="27">
        <v>2.48</v>
      </c>
      <c r="E668" s="27">
        <v>2</v>
      </c>
    </row>
    <row r="669" spans="1:5" s="24" customFormat="1" ht="18" customHeight="1" x14ac:dyDescent="0.2">
      <c r="A669" s="35" t="s">
        <v>42</v>
      </c>
      <c r="B669" s="27">
        <v>210.203</v>
      </c>
      <c r="C669" s="27">
        <v>202.917</v>
      </c>
      <c r="D669" s="27">
        <v>206.863</v>
      </c>
      <c r="E669" s="27">
        <v>210.78300000000002</v>
      </c>
    </row>
    <row r="670" spans="1:5" s="24" customFormat="1" ht="18" customHeight="1" x14ac:dyDescent="0.2">
      <c r="A670" s="35" t="s">
        <v>1148</v>
      </c>
      <c r="B670" s="30">
        <v>1331.127</v>
      </c>
      <c r="C670" s="30">
        <v>1324.3920000000001</v>
      </c>
      <c r="D670" s="30">
        <v>1352.87</v>
      </c>
      <c r="E670" s="30">
        <v>1382.1690000000001</v>
      </c>
    </row>
    <row r="671" spans="1:5" s="24" customFormat="1" ht="18" customHeight="1" x14ac:dyDescent="0.2">
      <c r="A671" s="35" t="s">
        <v>983</v>
      </c>
      <c r="B671" s="30">
        <v>1331.127</v>
      </c>
      <c r="C671" s="30">
        <v>1324.3920000000001</v>
      </c>
      <c r="D671" s="30">
        <v>1352.87</v>
      </c>
      <c r="E671" s="30">
        <v>1382.1690000000001</v>
      </c>
    </row>
    <row r="672" spans="1:5" s="24" customFormat="1" ht="18" customHeight="1" x14ac:dyDescent="0.2">
      <c r="A672" s="35" t="s">
        <v>458</v>
      </c>
      <c r="B672" s="27">
        <v>143.22400000000002</v>
      </c>
      <c r="C672" s="27">
        <v>138.024</v>
      </c>
      <c r="D672" s="27">
        <v>139.01</v>
      </c>
      <c r="E672" s="27">
        <v>138.13</v>
      </c>
    </row>
    <row r="673" spans="1:5" s="24" customFormat="1" ht="18" customHeight="1" x14ac:dyDescent="0.2">
      <c r="A673" s="35" t="s">
        <v>459</v>
      </c>
      <c r="B673" s="27">
        <v>40.891000000000005</v>
      </c>
      <c r="C673" s="27">
        <v>42.283000000000001</v>
      </c>
      <c r="D673" s="27">
        <v>39.08</v>
      </c>
      <c r="E673" s="27">
        <v>34.883000000000003</v>
      </c>
    </row>
    <row r="674" spans="1:5" s="24" customFormat="1" ht="18" customHeight="1" x14ac:dyDescent="0.2">
      <c r="A674" s="35" t="s">
        <v>43</v>
      </c>
      <c r="B674" s="27">
        <v>852.20600000000002</v>
      </c>
      <c r="C674" s="27">
        <v>861.971</v>
      </c>
      <c r="D674" s="27">
        <v>860.45600000000002</v>
      </c>
      <c r="E674" s="27">
        <v>864.24700000000007</v>
      </c>
    </row>
    <row r="675" spans="1:5" s="24" customFormat="1" ht="18" customHeight="1" x14ac:dyDescent="0.2">
      <c r="A675" s="35" t="s">
        <v>460</v>
      </c>
      <c r="B675" s="27">
        <v>882.202</v>
      </c>
      <c r="C675" s="27">
        <v>877.26</v>
      </c>
      <c r="D675" s="27">
        <v>873.63300000000004</v>
      </c>
      <c r="E675" s="27">
        <v>867.03200000000004</v>
      </c>
    </row>
    <row r="676" spans="1:5" s="24" customFormat="1" ht="18" customHeight="1" x14ac:dyDescent="0.2">
      <c r="A676" s="35" t="s">
        <v>44</v>
      </c>
      <c r="B676" s="27">
        <v>1676.018</v>
      </c>
      <c r="C676" s="27">
        <v>1696.0340000000001</v>
      </c>
      <c r="D676" s="27">
        <v>1697.0980000000002</v>
      </c>
      <c r="E676" s="27">
        <v>1694.154</v>
      </c>
    </row>
    <row r="677" spans="1:5" s="24" customFormat="1" ht="18" customHeight="1" x14ac:dyDescent="0.2">
      <c r="A677" s="35" t="s">
        <v>855</v>
      </c>
      <c r="B677" s="27"/>
      <c r="C677" s="27"/>
      <c r="D677" s="27"/>
      <c r="E677" s="27"/>
    </row>
    <row r="678" spans="1:5" s="24" customFormat="1" ht="18" customHeight="1" x14ac:dyDescent="0.2">
      <c r="A678" s="35" t="s">
        <v>45</v>
      </c>
      <c r="B678" s="27">
        <v>390.40899999999999</v>
      </c>
      <c r="C678" s="27">
        <v>394.41</v>
      </c>
      <c r="D678" s="27">
        <v>401.61100000000005</v>
      </c>
      <c r="E678" s="27">
        <v>398.47</v>
      </c>
    </row>
    <row r="679" spans="1:5" s="24" customFormat="1" ht="18" customHeight="1" x14ac:dyDescent="0.2">
      <c r="A679" s="35" t="s">
        <v>46</v>
      </c>
      <c r="B679" s="27">
        <v>143.22400000000002</v>
      </c>
      <c r="C679" s="27">
        <v>138.024</v>
      </c>
      <c r="D679" s="27">
        <v>139.01</v>
      </c>
      <c r="E679" s="27">
        <v>138.13</v>
      </c>
    </row>
    <row r="680" spans="1:5" s="24" customFormat="1" ht="18" customHeight="1" x14ac:dyDescent="0.2">
      <c r="A680" s="35" t="s">
        <v>47</v>
      </c>
      <c r="B680" s="27"/>
      <c r="C680" s="27"/>
      <c r="D680" s="27"/>
      <c r="E680" s="27">
        <v>1</v>
      </c>
    </row>
    <row r="681" spans="1:5" s="24" customFormat="1" ht="18" customHeight="1" x14ac:dyDescent="0.2">
      <c r="A681" s="35" t="s">
        <v>48</v>
      </c>
      <c r="B681" s="27">
        <v>4916.0650000000005</v>
      </c>
      <c r="C681" s="27">
        <v>4951.5830000000005</v>
      </c>
      <c r="D681" s="27">
        <v>4967</v>
      </c>
      <c r="E681" s="27">
        <v>4997.4520000000002</v>
      </c>
    </row>
    <row r="682" spans="1:5" s="24" customFormat="1" ht="18" customHeight="1" x14ac:dyDescent="0.2">
      <c r="A682" s="35" t="s">
        <v>49</v>
      </c>
      <c r="B682" s="27">
        <v>362.202</v>
      </c>
      <c r="C682" s="27">
        <v>367.88400000000001</v>
      </c>
      <c r="D682" s="27">
        <v>369.13300000000004</v>
      </c>
      <c r="E682" s="27">
        <v>377.572</v>
      </c>
    </row>
    <row r="683" spans="1:5" s="24" customFormat="1" ht="18" customHeight="1" x14ac:dyDescent="0.2">
      <c r="A683" s="35" t="s">
        <v>302</v>
      </c>
      <c r="B683" s="27">
        <v>91.394999999999996</v>
      </c>
      <c r="C683" s="27">
        <v>96.922000000000011</v>
      </c>
      <c r="D683" s="27">
        <v>95.902000000000001</v>
      </c>
      <c r="E683" s="27">
        <v>94.422000000000011</v>
      </c>
    </row>
    <row r="684" spans="1:5" s="24" customFormat="1" ht="18" customHeight="1" x14ac:dyDescent="0.2">
      <c r="A684" s="35" t="s">
        <v>277</v>
      </c>
      <c r="B684" s="27">
        <v>683.36700000000008</v>
      </c>
      <c r="C684" s="27">
        <v>684.16100000000006</v>
      </c>
      <c r="D684" s="27">
        <v>688.30200000000002</v>
      </c>
      <c r="E684" s="27">
        <v>677.13700000000006</v>
      </c>
    </row>
    <row r="685" spans="1:5" s="24" customFormat="1" ht="18" customHeight="1" x14ac:dyDescent="0.2">
      <c r="A685" s="35" t="s">
        <v>1149</v>
      </c>
      <c r="B685" s="30">
        <v>10037.978999999999</v>
      </c>
      <c r="C685" s="30">
        <v>10110.531999999999</v>
      </c>
      <c r="D685" s="30">
        <v>10131.225</v>
      </c>
      <c r="E685" s="30">
        <v>10144.499</v>
      </c>
    </row>
    <row r="686" spans="1:5" s="24" customFormat="1" ht="18" customHeight="1" x14ac:dyDescent="0.2">
      <c r="A686" s="35" t="s">
        <v>984</v>
      </c>
      <c r="B686" s="30">
        <v>10037.978999999999</v>
      </c>
      <c r="C686" s="30">
        <v>10110.531999999999</v>
      </c>
      <c r="D686" s="30">
        <v>10131.225</v>
      </c>
      <c r="E686" s="30">
        <v>10144.499</v>
      </c>
    </row>
    <row r="687" spans="1:5" s="24" customFormat="1" ht="18" customHeight="1" x14ac:dyDescent="0.2">
      <c r="A687" s="35" t="s">
        <v>1179</v>
      </c>
      <c r="B687" s="27"/>
      <c r="C687" s="27">
        <v>1383.729</v>
      </c>
      <c r="D687" s="27">
        <v>1369.921</v>
      </c>
      <c r="E687" s="27">
        <v>1398.0730000000001</v>
      </c>
    </row>
    <row r="688" spans="1:5" s="24" customFormat="1" ht="18" customHeight="1" x14ac:dyDescent="0.2">
      <c r="A688" s="35" t="s">
        <v>278</v>
      </c>
      <c r="B688" s="27">
        <v>324.24400000000003</v>
      </c>
      <c r="C688" s="27">
        <v>329.15600000000001</v>
      </c>
      <c r="D688" s="27">
        <v>331.11099999999999</v>
      </c>
      <c r="E688" s="27">
        <v>323.79300000000001</v>
      </c>
    </row>
    <row r="689" spans="1:5" s="24" customFormat="1" ht="18" customHeight="1" x14ac:dyDescent="0.2">
      <c r="A689" s="35" t="s">
        <v>279</v>
      </c>
      <c r="B689" s="27">
        <v>3668.134</v>
      </c>
      <c r="C689" s="27">
        <v>2321.2070000000003</v>
      </c>
      <c r="D689" s="27">
        <v>2325.6660000000002</v>
      </c>
      <c r="E689" s="27">
        <v>2328.2280000000001</v>
      </c>
    </row>
    <row r="690" spans="1:5" s="24" customFormat="1" ht="18" customHeight="1" x14ac:dyDescent="0.2">
      <c r="A690" s="35" t="s">
        <v>280</v>
      </c>
      <c r="B690" s="27"/>
      <c r="C690" s="27">
        <v>0.75</v>
      </c>
      <c r="D690" s="27">
        <v>0.75</v>
      </c>
      <c r="E690" s="27">
        <v>0.75</v>
      </c>
    </row>
    <row r="691" spans="1:5" s="24" customFormat="1" ht="18" customHeight="1" x14ac:dyDescent="0.2">
      <c r="A691" s="35" t="s">
        <v>282</v>
      </c>
      <c r="B691" s="27">
        <v>84.932000000000002</v>
      </c>
      <c r="C691" s="27">
        <v>85.932000000000002</v>
      </c>
      <c r="D691" s="27">
        <v>84.532000000000011</v>
      </c>
      <c r="E691" s="27">
        <v>93.185000000000002</v>
      </c>
    </row>
    <row r="692" spans="1:5" s="24" customFormat="1" ht="18" customHeight="1" x14ac:dyDescent="0.2">
      <c r="A692" s="35" t="s">
        <v>1150</v>
      </c>
      <c r="B692" s="30">
        <v>4077.31</v>
      </c>
      <c r="C692" s="30">
        <v>4120.7740000000003</v>
      </c>
      <c r="D692" s="30">
        <v>4111.9799999999996</v>
      </c>
      <c r="E692" s="30">
        <v>4144.0290000000005</v>
      </c>
    </row>
    <row r="693" spans="1:5" s="24" customFormat="1" ht="18" customHeight="1" x14ac:dyDescent="0.2">
      <c r="A693" s="35" t="s">
        <v>985</v>
      </c>
      <c r="B693" s="30">
        <v>4077.31</v>
      </c>
      <c r="C693" s="30">
        <v>4120.7740000000003</v>
      </c>
      <c r="D693" s="30">
        <v>4111.9799999999996</v>
      </c>
      <c r="E693" s="30">
        <v>4144.0290000000005</v>
      </c>
    </row>
    <row r="694" spans="1:5" s="24" customFormat="1" ht="18" customHeight="1" x14ac:dyDescent="0.2">
      <c r="A694" s="35" t="s">
        <v>461</v>
      </c>
      <c r="B694" s="27">
        <v>220.54900000000001</v>
      </c>
      <c r="C694" s="27">
        <v>225.22499999999999</v>
      </c>
      <c r="D694" s="27">
        <v>226.00900000000001</v>
      </c>
      <c r="E694" s="27">
        <v>233.60499999999999</v>
      </c>
    </row>
    <row r="695" spans="1:5" s="24" customFormat="1" ht="18" customHeight="1" x14ac:dyDescent="0.2">
      <c r="A695" s="35" t="s">
        <v>538</v>
      </c>
      <c r="B695" s="27">
        <v>744.14100000000008</v>
      </c>
      <c r="C695" s="27">
        <v>762.24900000000002</v>
      </c>
      <c r="D695" s="27">
        <v>755.11500000000001</v>
      </c>
      <c r="E695" s="27">
        <v>761.25</v>
      </c>
    </row>
    <row r="696" spans="1:5" s="24" customFormat="1" ht="18" customHeight="1" x14ac:dyDescent="0.2">
      <c r="A696" s="35" t="s">
        <v>539</v>
      </c>
      <c r="B696" s="27">
        <v>303.38</v>
      </c>
      <c r="C696" s="27">
        <v>300.73500000000001</v>
      </c>
      <c r="D696" s="27">
        <v>295.53500000000003</v>
      </c>
      <c r="E696" s="27">
        <v>285.32499999999999</v>
      </c>
    </row>
    <row r="697" spans="1:5" s="24" customFormat="1" ht="18" customHeight="1" x14ac:dyDescent="0.2">
      <c r="A697" s="35" t="s">
        <v>83</v>
      </c>
      <c r="B697" s="27">
        <v>2410.1820000000002</v>
      </c>
      <c r="C697" s="27">
        <v>2368.0660000000003</v>
      </c>
      <c r="D697" s="27">
        <v>2399.444</v>
      </c>
      <c r="E697" s="27">
        <v>2421.7420000000002</v>
      </c>
    </row>
    <row r="698" spans="1:5" s="24" customFormat="1" ht="18" customHeight="1" x14ac:dyDescent="0.2">
      <c r="A698" s="35" t="s">
        <v>540</v>
      </c>
      <c r="B698" s="27">
        <v>2770.3009999999999</v>
      </c>
      <c r="C698" s="27">
        <v>2760.288</v>
      </c>
      <c r="D698" s="27">
        <v>2814.576</v>
      </c>
      <c r="E698" s="27">
        <v>2815.0010000000002</v>
      </c>
    </row>
    <row r="699" spans="1:5" s="24" customFormat="1" ht="18" customHeight="1" x14ac:dyDescent="0.2">
      <c r="A699" s="35" t="s">
        <v>219</v>
      </c>
      <c r="B699" s="27">
        <v>5511.7310000000007</v>
      </c>
      <c r="C699" s="27">
        <v>5535.1310000000003</v>
      </c>
      <c r="D699" s="27">
        <v>5571.942</v>
      </c>
      <c r="E699" s="27">
        <v>5604.7</v>
      </c>
    </row>
    <row r="700" spans="1:5" s="24" customFormat="1" ht="18" customHeight="1" x14ac:dyDescent="0.2">
      <c r="A700" s="35" t="s">
        <v>596</v>
      </c>
      <c r="B700" s="27"/>
      <c r="C700" s="27"/>
      <c r="D700" s="27">
        <v>1.8680000000000001</v>
      </c>
      <c r="E700" s="27">
        <v>1.218</v>
      </c>
    </row>
    <row r="701" spans="1:5" s="24" customFormat="1" ht="18" customHeight="1" x14ac:dyDescent="0.2">
      <c r="A701" s="35" t="s">
        <v>220</v>
      </c>
      <c r="B701" s="27">
        <v>1214.0130000000001</v>
      </c>
      <c r="C701" s="27">
        <v>1212.4080000000001</v>
      </c>
      <c r="D701" s="27">
        <v>1226.979</v>
      </c>
      <c r="E701" s="27">
        <v>1229.9280000000001</v>
      </c>
    </row>
    <row r="702" spans="1:5" s="24" customFormat="1" ht="18" customHeight="1" x14ac:dyDescent="0.2">
      <c r="A702" s="35" t="s">
        <v>221</v>
      </c>
      <c r="B702" s="27">
        <v>744.14100000000008</v>
      </c>
      <c r="C702" s="27">
        <v>762.24900000000002</v>
      </c>
      <c r="D702" s="27">
        <v>755.11500000000001</v>
      </c>
      <c r="E702" s="27">
        <v>761.25</v>
      </c>
    </row>
    <row r="703" spans="1:5" s="24" customFormat="1" ht="18" customHeight="1" x14ac:dyDescent="0.2">
      <c r="A703" s="35" t="s">
        <v>222</v>
      </c>
      <c r="B703" s="27">
        <v>1125.319</v>
      </c>
      <c r="C703" s="27">
        <v>1130.96</v>
      </c>
      <c r="D703" s="27">
        <v>1116.9930000000002</v>
      </c>
      <c r="E703" s="27">
        <v>1109.8680000000002</v>
      </c>
    </row>
    <row r="704" spans="1:5" s="24" customFormat="1" ht="18" customHeight="1" x14ac:dyDescent="0.2">
      <c r="A704" s="35" t="s">
        <v>223</v>
      </c>
      <c r="B704" s="27">
        <v>13781.685000000001</v>
      </c>
      <c r="C704" s="27">
        <v>13802.431</v>
      </c>
      <c r="D704" s="27">
        <v>13847.295</v>
      </c>
      <c r="E704" s="27">
        <v>14015.329</v>
      </c>
    </row>
    <row r="705" spans="1:5" s="24" customFormat="1" ht="18" customHeight="1" x14ac:dyDescent="0.2">
      <c r="A705" s="35" t="s">
        <v>224</v>
      </c>
      <c r="B705" s="27">
        <v>862.48300000000006</v>
      </c>
      <c r="C705" s="27">
        <v>856.92</v>
      </c>
      <c r="D705" s="27">
        <v>863.25800000000004</v>
      </c>
      <c r="E705" s="27">
        <v>868.46</v>
      </c>
    </row>
    <row r="706" spans="1:5" s="24" customFormat="1" ht="18" customHeight="1" x14ac:dyDescent="0.2">
      <c r="A706" s="35" t="s">
        <v>225</v>
      </c>
      <c r="B706" s="27">
        <v>179.9</v>
      </c>
      <c r="C706" s="27">
        <v>182.06700000000001</v>
      </c>
      <c r="D706" s="27">
        <v>187.649</v>
      </c>
      <c r="E706" s="27">
        <v>184.904</v>
      </c>
    </row>
    <row r="707" spans="1:5" s="24" customFormat="1" ht="18" customHeight="1" x14ac:dyDescent="0.2">
      <c r="A707" s="35" t="s">
        <v>226</v>
      </c>
      <c r="B707" s="27">
        <v>4033.7850000000003</v>
      </c>
      <c r="C707" s="27">
        <v>4059.5990000000002</v>
      </c>
      <c r="D707" s="27">
        <v>4038.7370000000001</v>
      </c>
      <c r="E707" s="27">
        <v>4052.4760000000001</v>
      </c>
    </row>
    <row r="708" spans="1:5" s="24" customFormat="1" ht="18" customHeight="1" x14ac:dyDescent="0.2">
      <c r="A708" s="35" t="s">
        <v>1161</v>
      </c>
      <c r="B708" s="30">
        <v>32936.92</v>
      </c>
      <c r="C708" s="30">
        <v>32970.853999999999</v>
      </c>
      <c r="D708" s="30">
        <v>33119.391000000003</v>
      </c>
      <c r="E708" s="30">
        <v>33350.201000000001</v>
      </c>
    </row>
    <row r="709" spans="1:5" s="24" customFormat="1" ht="18" customHeight="1" x14ac:dyDescent="0.2">
      <c r="A709" s="35" t="s">
        <v>303</v>
      </c>
      <c r="B709" s="30">
        <v>32936.92</v>
      </c>
      <c r="C709" s="30">
        <v>32970.853999999999</v>
      </c>
      <c r="D709" s="30">
        <v>33119.391000000003</v>
      </c>
      <c r="E709" s="30">
        <v>33350.201000000001</v>
      </c>
    </row>
    <row r="710" spans="1:5" s="24" customFormat="1" ht="18" customHeight="1" x14ac:dyDescent="0.2">
      <c r="A710" s="35" t="s">
        <v>462</v>
      </c>
      <c r="B710" s="27">
        <v>84.826999999999998</v>
      </c>
      <c r="C710" s="27">
        <v>84.872</v>
      </c>
      <c r="D710" s="27">
        <v>85.64800000000001</v>
      </c>
      <c r="E710" s="27">
        <v>84.555999999999997</v>
      </c>
    </row>
    <row r="711" spans="1:5" s="24" customFormat="1" ht="18" customHeight="1" x14ac:dyDescent="0.2">
      <c r="A711" s="35" t="s">
        <v>283</v>
      </c>
      <c r="B711" s="27">
        <v>908.44400000000007</v>
      </c>
      <c r="C711" s="27">
        <v>888.154</v>
      </c>
      <c r="D711" s="27">
        <v>898.15800000000002</v>
      </c>
      <c r="E711" s="27">
        <v>911.31400000000008</v>
      </c>
    </row>
    <row r="712" spans="1:5" s="24" customFormat="1" ht="18" customHeight="1" x14ac:dyDescent="0.2">
      <c r="A712" s="35" t="s">
        <v>463</v>
      </c>
      <c r="B712" s="27">
        <v>1224.393</v>
      </c>
      <c r="C712" s="27">
        <v>1200.3690000000001</v>
      </c>
      <c r="D712" s="27">
        <v>1215.5</v>
      </c>
      <c r="E712" s="27">
        <v>1213.442</v>
      </c>
    </row>
    <row r="713" spans="1:5" s="24" customFormat="1" ht="18" customHeight="1" x14ac:dyDescent="0.2">
      <c r="A713" s="35" t="s">
        <v>284</v>
      </c>
      <c r="B713" s="27">
        <v>1756.1770000000001</v>
      </c>
      <c r="C713" s="27">
        <v>1757.5840000000001</v>
      </c>
      <c r="D713" s="27">
        <v>1766.9749999999999</v>
      </c>
      <c r="E713" s="27">
        <v>1757.7440000000001</v>
      </c>
    </row>
    <row r="714" spans="1:5" s="24" customFormat="1" ht="18" customHeight="1" x14ac:dyDescent="0.2">
      <c r="A714" s="35" t="s">
        <v>1167</v>
      </c>
      <c r="B714" s="27"/>
      <c r="C714" s="27"/>
      <c r="D714" s="27">
        <v>0.65</v>
      </c>
      <c r="E714" s="27"/>
    </row>
    <row r="715" spans="1:5" s="24" customFormat="1" ht="18" customHeight="1" x14ac:dyDescent="0.2">
      <c r="A715" s="35" t="s">
        <v>285</v>
      </c>
      <c r="B715" s="27">
        <v>421.40800000000002</v>
      </c>
      <c r="C715" s="27">
        <v>416.40200000000004</v>
      </c>
      <c r="D715" s="27">
        <v>415.10200000000003</v>
      </c>
      <c r="E715" s="27">
        <v>415.642</v>
      </c>
    </row>
    <row r="716" spans="1:5" s="24" customFormat="1" ht="18" customHeight="1" x14ac:dyDescent="0.2">
      <c r="A716" s="35" t="s">
        <v>286</v>
      </c>
      <c r="B716" s="27">
        <v>220.54900000000001</v>
      </c>
      <c r="C716" s="27">
        <v>225.22499999999999</v>
      </c>
      <c r="D716" s="27">
        <v>226.00900000000001</v>
      </c>
      <c r="E716" s="27">
        <v>233.60499999999999</v>
      </c>
    </row>
    <row r="717" spans="1:5" s="24" customFormat="1" ht="18" customHeight="1" x14ac:dyDescent="0.2">
      <c r="A717" s="35" t="s">
        <v>287</v>
      </c>
      <c r="B717" s="27">
        <v>1</v>
      </c>
      <c r="C717" s="27">
        <v>1</v>
      </c>
      <c r="D717" s="27"/>
      <c r="E717" s="27"/>
    </row>
    <row r="718" spans="1:5" s="24" customFormat="1" ht="18" customHeight="1" x14ac:dyDescent="0.2">
      <c r="A718" s="35" t="s">
        <v>288</v>
      </c>
      <c r="B718" s="27">
        <v>4912.7030000000004</v>
      </c>
      <c r="C718" s="27">
        <v>4915.4540000000006</v>
      </c>
      <c r="D718" s="27">
        <v>4986.3339999999998</v>
      </c>
      <c r="E718" s="27">
        <v>5010.8850000000002</v>
      </c>
    </row>
    <row r="719" spans="1:5" s="24" customFormat="1" ht="18" customHeight="1" x14ac:dyDescent="0.2">
      <c r="A719" s="35" t="s">
        <v>289</v>
      </c>
      <c r="B719" s="27">
        <v>292.541</v>
      </c>
      <c r="C719" s="27">
        <v>290.65800000000002</v>
      </c>
      <c r="D719" s="27">
        <v>293.00900000000001</v>
      </c>
      <c r="E719" s="27">
        <v>293.64800000000002</v>
      </c>
    </row>
    <row r="720" spans="1:5" s="24" customFormat="1" ht="18" customHeight="1" x14ac:dyDescent="0.2">
      <c r="A720" s="35" t="s">
        <v>290</v>
      </c>
      <c r="B720" s="27">
        <v>77.762</v>
      </c>
      <c r="C720" s="27">
        <v>77.792000000000002</v>
      </c>
      <c r="D720" s="27">
        <v>74.207000000000008</v>
      </c>
      <c r="E720" s="27">
        <v>72.174999999999997</v>
      </c>
    </row>
    <row r="721" spans="1:5" s="24" customFormat="1" ht="18" customHeight="1" x14ac:dyDescent="0.2">
      <c r="A721" s="35" t="s">
        <v>291</v>
      </c>
      <c r="B721" s="27">
        <v>1552.73</v>
      </c>
      <c r="C721" s="27">
        <v>1568.4370000000001</v>
      </c>
      <c r="D721" s="27">
        <v>1548.8330000000001</v>
      </c>
      <c r="E721" s="27">
        <v>1561.9870000000001</v>
      </c>
    </row>
    <row r="722" spans="1:5" s="24" customFormat="1" ht="18" customHeight="1" x14ac:dyDescent="0.2">
      <c r="A722" s="35" t="s">
        <v>1151</v>
      </c>
      <c r="B722" s="30">
        <v>11452.534</v>
      </c>
      <c r="C722" s="30">
        <v>11425.947</v>
      </c>
      <c r="D722" s="30">
        <v>11510.424999999999</v>
      </c>
      <c r="E722" s="30">
        <v>11554.998</v>
      </c>
    </row>
    <row r="723" spans="1:5" s="24" customFormat="1" ht="18" customHeight="1" x14ac:dyDescent="0.2">
      <c r="A723" s="35" t="s">
        <v>304</v>
      </c>
      <c r="B723" s="30">
        <v>11452.534</v>
      </c>
      <c r="C723" s="30">
        <v>11425.947</v>
      </c>
      <c r="D723" s="30">
        <v>11510.424999999999</v>
      </c>
      <c r="E723" s="30">
        <v>11554.998</v>
      </c>
    </row>
    <row r="724" spans="1:5" s="24" customFormat="1" ht="18" customHeight="1" x14ac:dyDescent="0.2">
      <c r="A724" s="35" t="s">
        <v>541</v>
      </c>
      <c r="B724" s="27">
        <v>73.254999999999995</v>
      </c>
      <c r="C724" s="27">
        <v>75.749000000000009</v>
      </c>
      <c r="D724" s="27">
        <v>73.668999999999997</v>
      </c>
      <c r="E724" s="27">
        <v>73.155000000000001</v>
      </c>
    </row>
    <row r="725" spans="1:5" s="24" customFormat="1" ht="18" customHeight="1" x14ac:dyDescent="0.2">
      <c r="A725" s="35" t="s">
        <v>542</v>
      </c>
      <c r="B725" s="27">
        <v>9.8000000000000007</v>
      </c>
      <c r="C725" s="27">
        <v>9.8000000000000007</v>
      </c>
      <c r="D725" s="27">
        <v>10.5</v>
      </c>
      <c r="E725" s="27">
        <v>10.3</v>
      </c>
    </row>
    <row r="726" spans="1:5" s="24" customFormat="1" ht="18" customHeight="1" x14ac:dyDescent="0.2">
      <c r="A726" s="35" t="s">
        <v>227</v>
      </c>
      <c r="B726" s="27">
        <v>92.323000000000008</v>
      </c>
      <c r="C726" s="27">
        <v>1475.5250000000001</v>
      </c>
      <c r="D726" s="27">
        <v>1462.7180000000001</v>
      </c>
      <c r="E726" s="27">
        <v>1495.17</v>
      </c>
    </row>
    <row r="727" spans="1:5" s="24" customFormat="1" ht="18" customHeight="1" x14ac:dyDescent="0.2">
      <c r="A727" s="35" t="s">
        <v>543</v>
      </c>
      <c r="B727" s="27">
        <v>584.91200000000003</v>
      </c>
      <c r="C727" s="27">
        <v>572.31200000000001</v>
      </c>
      <c r="D727" s="27">
        <v>633.31200000000001</v>
      </c>
      <c r="E727" s="27">
        <v>615.49300000000005</v>
      </c>
    </row>
    <row r="728" spans="1:5" s="24" customFormat="1" ht="18" customHeight="1" x14ac:dyDescent="0.2">
      <c r="A728" s="35" t="s">
        <v>228</v>
      </c>
      <c r="B728" s="27">
        <v>4182.5950000000003</v>
      </c>
      <c r="C728" s="27">
        <v>4195.5259999999998</v>
      </c>
      <c r="D728" s="27">
        <v>4216.2170000000006</v>
      </c>
      <c r="E728" s="27">
        <v>4261.2640000000001</v>
      </c>
    </row>
    <row r="729" spans="1:5" s="24" customFormat="1" ht="18" customHeight="1" x14ac:dyDescent="0.2">
      <c r="A729" s="35" t="s">
        <v>229</v>
      </c>
      <c r="B729" s="27">
        <v>3668.134</v>
      </c>
      <c r="C729" s="27">
        <v>2321.2070000000003</v>
      </c>
      <c r="D729" s="27">
        <v>2325.6660000000002</v>
      </c>
      <c r="E729" s="27">
        <v>2328.7280000000001</v>
      </c>
    </row>
    <row r="730" spans="1:5" s="24" customFormat="1" ht="18" customHeight="1" x14ac:dyDescent="0.2">
      <c r="A730" s="35" t="s">
        <v>230</v>
      </c>
      <c r="B730" s="27">
        <v>490.35700000000003</v>
      </c>
      <c r="C730" s="27">
        <v>486.709</v>
      </c>
      <c r="D730" s="27">
        <v>492.27600000000001</v>
      </c>
      <c r="E730" s="27">
        <v>497.08300000000003</v>
      </c>
    </row>
    <row r="731" spans="1:5" s="24" customFormat="1" ht="18" customHeight="1" x14ac:dyDescent="0.2">
      <c r="A731" s="35" t="s">
        <v>231</v>
      </c>
      <c r="B731" s="27">
        <v>73.254999999999995</v>
      </c>
      <c r="C731" s="27">
        <v>75.749000000000009</v>
      </c>
      <c r="D731" s="27">
        <v>73.668999999999997</v>
      </c>
      <c r="E731" s="27">
        <v>73.155000000000001</v>
      </c>
    </row>
    <row r="732" spans="1:5" s="24" customFormat="1" ht="18" customHeight="1" x14ac:dyDescent="0.2">
      <c r="A732" s="35" t="s">
        <v>232</v>
      </c>
      <c r="B732" s="27">
        <v>4</v>
      </c>
      <c r="C732" s="27">
        <v>9.15</v>
      </c>
      <c r="D732" s="27">
        <v>5.25</v>
      </c>
      <c r="E732" s="27">
        <v>8.25</v>
      </c>
    </row>
    <row r="733" spans="1:5" s="24" customFormat="1" ht="18" customHeight="1" x14ac:dyDescent="0.2">
      <c r="A733" s="35" t="s">
        <v>233</v>
      </c>
      <c r="B733" s="27">
        <v>1576.838</v>
      </c>
      <c r="C733" s="27">
        <v>1571.1280000000002</v>
      </c>
      <c r="D733" s="27">
        <v>1570.461</v>
      </c>
      <c r="E733" s="27">
        <v>1579.98</v>
      </c>
    </row>
    <row r="734" spans="1:5" s="24" customFormat="1" ht="18" customHeight="1" x14ac:dyDescent="0.2">
      <c r="A734" s="35" t="s">
        <v>234</v>
      </c>
      <c r="B734" s="27">
        <v>99.754000000000005</v>
      </c>
      <c r="C734" s="27">
        <v>101.429</v>
      </c>
      <c r="D734" s="27">
        <v>102.729</v>
      </c>
      <c r="E734" s="27">
        <v>100.64200000000001</v>
      </c>
    </row>
    <row r="735" spans="1:5" s="24" customFormat="1" ht="18" customHeight="1" x14ac:dyDescent="0.2">
      <c r="A735" s="35" t="s">
        <v>235</v>
      </c>
      <c r="B735" s="27">
        <v>49.846000000000004</v>
      </c>
      <c r="C735" s="27">
        <v>47.28</v>
      </c>
      <c r="D735" s="27">
        <v>47.96</v>
      </c>
      <c r="E735" s="27">
        <v>47.093000000000004</v>
      </c>
    </row>
    <row r="736" spans="1:5" s="24" customFormat="1" ht="18" customHeight="1" x14ac:dyDescent="0.2">
      <c r="A736" s="35" t="s">
        <v>236</v>
      </c>
      <c r="B736" s="27">
        <v>802.73800000000006</v>
      </c>
      <c r="C736" s="27">
        <v>752.226</v>
      </c>
      <c r="D736" s="27">
        <v>747.88600000000008</v>
      </c>
      <c r="E736" s="27">
        <v>759.03700000000003</v>
      </c>
    </row>
    <row r="737" spans="1:5" s="24" customFormat="1" ht="18" customHeight="1" x14ac:dyDescent="0.2">
      <c r="A737" s="35" t="s">
        <v>1162</v>
      </c>
      <c r="B737" s="30">
        <v>11634.552</v>
      </c>
      <c r="C737" s="30">
        <v>11618.041000000001</v>
      </c>
      <c r="D737" s="30">
        <v>11688.644</v>
      </c>
      <c r="E737" s="30">
        <v>11776.195</v>
      </c>
    </row>
    <row r="738" spans="1:5" s="24" customFormat="1" ht="18" customHeight="1" x14ac:dyDescent="0.2">
      <c r="A738" s="35" t="s">
        <v>305</v>
      </c>
      <c r="B738" s="30">
        <v>11634.552</v>
      </c>
      <c r="C738" s="30">
        <v>11618.041000000001</v>
      </c>
      <c r="D738" s="30">
        <v>11688.644</v>
      </c>
      <c r="E738" s="30">
        <v>11776.195</v>
      </c>
    </row>
    <row r="739" spans="1:5" s="24" customFormat="1" ht="18" customHeight="1" x14ac:dyDescent="0.2">
      <c r="A739" s="35" t="s">
        <v>215</v>
      </c>
      <c r="B739" s="27">
        <v>1869.837</v>
      </c>
      <c r="C739" s="27">
        <v>1887.1660000000002</v>
      </c>
      <c r="D739" s="27">
        <v>1908.3030000000001</v>
      </c>
      <c r="E739" s="27">
        <v>1904.4870000000001</v>
      </c>
    </row>
    <row r="740" spans="1:5" s="24" customFormat="1" ht="18" customHeight="1" x14ac:dyDescent="0.2">
      <c r="A740" s="35" t="s">
        <v>216</v>
      </c>
      <c r="B740" s="27">
        <v>701.82299999999998</v>
      </c>
      <c r="C740" s="27">
        <v>699.64600000000007</v>
      </c>
      <c r="D740" s="27">
        <v>696.45400000000006</v>
      </c>
      <c r="E740" s="27">
        <v>667.173</v>
      </c>
    </row>
    <row r="741" spans="1:5" s="24" customFormat="1" ht="18" customHeight="1" x14ac:dyDescent="0.2">
      <c r="A741" s="35" t="s">
        <v>712</v>
      </c>
      <c r="B741" s="27">
        <v>9583.3549999999996</v>
      </c>
      <c r="C741" s="27">
        <v>10971.179</v>
      </c>
      <c r="D741" s="27">
        <v>11042.044</v>
      </c>
      <c r="E741" s="27">
        <v>11152.058000000001</v>
      </c>
    </row>
    <row r="742" spans="1:5" s="24" customFormat="1" ht="18" customHeight="1" x14ac:dyDescent="0.2">
      <c r="A742" s="35" t="s">
        <v>217</v>
      </c>
      <c r="B742" s="27">
        <v>11224.031999999999</v>
      </c>
      <c r="C742" s="27">
        <v>11105.174999999999</v>
      </c>
      <c r="D742" s="27">
        <v>11484.958000000001</v>
      </c>
      <c r="E742" s="27">
        <v>11438.276</v>
      </c>
    </row>
    <row r="743" spans="1:5" s="24" customFormat="1" ht="18" customHeight="1" x14ac:dyDescent="0.2">
      <c r="A743" s="35" t="s">
        <v>713</v>
      </c>
      <c r="B743" s="27">
        <v>24381.85</v>
      </c>
      <c r="C743" s="27">
        <v>24443.704000000002</v>
      </c>
      <c r="D743" s="27">
        <v>24503.394</v>
      </c>
      <c r="E743" s="27">
        <v>24668.071</v>
      </c>
    </row>
    <row r="744" spans="1:5" s="24" customFormat="1" ht="18" customHeight="1" x14ac:dyDescent="0.2">
      <c r="A744" s="35" t="s">
        <v>714</v>
      </c>
      <c r="B744" s="27">
        <v>3670.134</v>
      </c>
      <c r="C744" s="27">
        <v>2324.607</v>
      </c>
      <c r="D744" s="27">
        <v>2337.73</v>
      </c>
      <c r="E744" s="27">
        <v>2341.5419999999999</v>
      </c>
    </row>
    <row r="745" spans="1:5" s="24" customFormat="1" ht="18" customHeight="1" x14ac:dyDescent="0.2">
      <c r="A745" s="35" t="s">
        <v>956</v>
      </c>
      <c r="B745" s="27">
        <v>5273.5480000000007</v>
      </c>
      <c r="C745" s="27">
        <v>5288.3240000000005</v>
      </c>
      <c r="D745" s="27">
        <v>5324.3620000000001</v>
      </c>
      <c r="E745" s="27">
        <v>5356.9380000000001</v>
      </c>
    </row>
    <row r="746" spans="1:5" s="24" customFormat="1" ht="18" customHeight="1" x14ac:dyDescent="0.2">
      <c r="A746" s="35" t="s">
        <v>957</v>
      </c>
      <c r="B746" s="27">
        <v>1869.837</v>
      </c>
      <c r="C746" s="27">
        <v>1887.1660000000002</v>
      </c>
      <c r="D746" s="27">
        <v>1908.3030000000001</v>
      </c>
      <c r="E746" s="27">
        <v>1904.4870000000001</v>
      </c>
    </row>
    <row r="747" spans="1:5" s="24" customFormat="1" ht="18" customHeight="1" x14ac:dyDescent="0.2">
      <c r="A747" s="35" t="s">
        <v>958</v>
      </c>
      <c r="B747" s="27">
        <v>1150.7190000000001</v>
      </c>
      <c r="C747" s="27">
        <v>1153.557</v>
      </c>
      <c r="D747" s="27">
        <v>1135.2760000000001</v>
      </c>
      <c r="E747" s="27">
        <v>1137.951</v>
      </c>
    </row>
    <row r="748" spans="1:5" s="24" customFormat="1" ht="18" customHeight="1" x14ac:dyDescent="0.2">
      <c r="A748" s="35" t="s">
        <v>959</v>
      </c>
      <c r="B748" s="27">
        <v>57036.627999999997</v>
      </c>
      <c r="C748" s="27">
        <v>57152.737000000001</v>
      </c>
      <c r="D748" s="27">
        <v>57368.927000000003</v>
      </c>
      <c r="E748" s="27">
        <v>57877.718999999997</v>
      </c>
    </row>
    <row r="749" spans="1:5" s="24" customFormat="1" ht="18" customHeight="1" x14ac:dyDescent="0.2">
      <c r="A749" s="35" t="s">
        <v>960</v>
      </c>
      <c r="B749" s="27">
        <v>3651.1990000000001</v>
      </c>
      <c r="C749" s="27">
        <v>3668.1710000000003</v>
      </c>
      <c r="D749" s="27">
        <v>3683.473</v>
      </c>
      <c r="E749" s="27">
        <v>3738.9080000000004</v>
      </c>
    </row>
    <row r="750" spans="1:5" s="24" customFormat="1" ht="18" customHeight="1" x14ac:dyDescent="0.2">
      <c r="A750" s="35" t="s">
        <v>961</v>
      </c>
      <c r="B750" s="27">
        <v>906.30900000000008</v>
      </c>
      <c r="C750" s="27">
        <v>897.78499999999997</v>
      </c>
      <c r="D750" s="27">
        <v>909.29300000000001</v>
      </c>
      <c r="E750" s="27">
        <v>909.3</v>
      </c>
    </row>
    <row r="751" spans="1:5" s="24" customFormat="1" ht="18" customHeight="1" x14ac:dyDescent="0.2">
      <c r="A751" s="35" t="s">
        <v>962</v>
      </c>
      <c r="B751" s="27">
        <v>13755.869000000001</v>
      </c>
      <c r="C751" s="27">
        <v>13786.856</v>
      </c>
      <c r="D751" s="27">
        <v>13777.178</v>
      </c>
      <c r="E751" s="27">
        <v>13823.864</v>
      </c>
    </row>
    <row r="752" spans="1:5" s="24" customFormat="1" ht="18" customHeight="1" x14ac:dyDescent="0.2">
      <c r="A752" s="35" t="s">
        <v>1159</v>
      </c>
      <c r="B752" s="30">
        <v>133205.30300000001</v>
      </c>
      <c r="C752" s="30">
        <v>133378.90700000001</v>
      </c>
      <c r="D752" s="30">
        <v>134171.39199999999</v>
      </c>
      <c r="E752" s="30">
        <v>135016.28700000001</v>
      </c>
    </row>
    <row r="753" spans="1:5" s="24" customFormat="1" ht="18" customHeight="1" x14ac:dyDescent="0.2">
      <c r="A753" s="35" t="s">
        <v>306</v>
      </c>
      <c r="B753" s="30">
        <v>133205.30300000001</v>
      </c>
      <c r="C753" s="30">
        <v>133378.90700000001</v>
      </c>
      <c r="D753" s="30">
        <v>134171.39199999999</v>
      </c>
      <c r="E753" s="30">
        <v>135016.28700000001</v>
      </c>
    </row>
    <row r="754" spans="1:5" s="24" customFormat="1" ht="18" customHeight="1" x14ac:dyDescent="0.2">
      <c r="A754" s="35" t="s">
        <v>464</v>
      </c>
      <c r="B754" s="27">
        <v>32.494</v>
      </c>
      <c r="C754" s="27">
        <v>34.039000000000001</v>
      </c>
      <c r="D754" s="27">
        <v>33.186</v>
      </c>
      <c r="E754" s="27">
        <v>37.422000000000004</v>
      </c>
    </row>
    <row r="755" spans="1:5" s="24" customFormat="1" ht="18" customHeight="1" x14ac:dyDescent="0.2">
      <c r="A755" s="35" t="s">
        <v>465</v>
      </c>
      <c r="B755" s="27">
        <v>11.946</v>
      </c>
      <c r="C755" s="27">
        <v>10.46</v>
      </c>
      <c r="D755" s="27">
        <v>10.446</v>
      </c>
      <c r="E755" s="27">
        <v>8.4269999999999996</v>
      </c>
    </row>
    <row r="756" spans="1:5" s="24" customFormat="1" ht="18" customHeight="1" x14ac:dyDescent="0.2">
      <c r="A756" s="35" t="s">
        <v>292</v>
      </c>
      <c r="B756" s="27">
        <v>31.162000000000003</v>
      </c>
      <c r="C756" s="27">
        <v>31.268000000000001</v>
      </c>
      <c r="D756" s="27">
        <v>33.920999999999999</v>
      </c>
      <c r="E756" s="27">
        <v>36.081000000000003</v>
      </c>
    </row>
    <row r="757" spans="1:5" s="24" customFormat="1" ht="18" customHeight="1" x14ac:dyDescent="0.2">
      <c r="A757" s="35" t="s">
        <v>466</v>
      </c>
      <c r="B757" s="27">
        <v>22.383000000000003</v>
      </c>
      <c r="C757" s="27">
        <v>21.133000000000003</v>
      </c>
      <c r="D757" s="27">
        <v>22.133000000000003</v>
      </c>
      <c r="E757" s="27">
        <v>24.133000000000003</v>
      </c>
    </row>
    <row r="758" spans="1:5" s="24" customFormat="1" ht="18" customHeight="1" x14ac:dyDescent="0.2">
      <c r="A758" s="35" t="s">
        <v>293</v>
      </c>
      <c r="B758" s="27">
        <v>109.27800000000001</v>
      </c>
      <c r="C758" s="27">
        <v>110.81200000000001</v>
      </c>
      <c r="D758" s="27">
        <v>107.53100000000001</v>
      </c>
      <c r="E758" s="27">
        <v>106.316</v>
      </c>
    </row>
    <row r="759" spans="1:5" s="24" customFormat="1" ht="18" customHeight="1" x14ac:dyDescent="0.2">
      <c r="A759" s="35" t="s">
        <v>294</v>
      </c>
      <c r="B759" s="27">
        <v>6.8</v>
      </c>
      <c r="C759" s="27">
        <v>6.8</v>
      </c>
      <c r="D759" s="27">
        <v>6.6</v>
      </c>
      <c r="E759" s="27">
        <v>6.6</v>
      </c>
    </row>
    <row r="760" spans="1:5" s="24" customFormat="1" ht="18" customHeight="1" x14ac:dyDescent="0.2">
      <c r="A760" s="35" t="s">
        <v>295</v>
      </c>
      <c r="B760" s="27">
        <v>32.494</v>
      </c>
      <c r="C760" s="27">
        <v>34.039000000000001</v>
      </c>
      <c r="D760" s="27">
        <v>33.186</v>
      </c>
      <c r="E760" s="27">
        <v>37.422000000000004</v>
      </c>
    </row>
    <row r="761" spans="1:5" s="24" customFormat="1" ht="18" customHeight="1" x14ac:dyDescent="0.2">
      <c r="A761" s="35" t="s">
        <v>296</v>
      </c>
      <c r="B761" s="27">
        <v>173.86199999999999</v>
      </c>
      <c r="C761" s="27">
        <v>172.869</v>
      </c>
      <c r="D761" s="27">
        <v>176.40800000000002</v>
      </c>
      <c r="E761" s="27">
        <v>176.08800000000002</v>
      </c>
    </row>
    <row r="762" spans="1:5" s="24" customFormat="1" ht="18" customHeight="1" x14ac:dyDescent="0.2">
      <c r="A762" s="35" t="s">
        <v>297</v>
      </c>
      <c r="B762" s="27">
        <v>7.5460000000000003</v>
      </c>
      <c r="C762" s="27">
        <v>6.0460000000000003</v>
      </c>
      <c r="D762" s="27">
        <v>6.5460000000000003</v>
      </c>
      <c r="E762" s="27">
        <v>5.7460000000000004</v>
      </c>
    </row>
    <row r="763" spans="1:5" s="24" customFormat="1" ht="18" customHeight="1" x14ac:dyDescent="0.2">
      <c r="A763" s="35" t="s">
        <v>298</v>
      </c>
      <c r="B763" s="27">
        <v>6.1</v>
      </c>
      <c r="C763" s="27">
        <v>6.2</v>
      </c>
      <c r="D763" s="27">
        <v>6.84</v>
      </c>
      <c r="E763" s="27">
        <v>5.74</v>
      </c>
    </row>
    <row r="764" spans="1:5" s="24" customFormat="1" ht="18" customHeight="1" x14ac:dyDescent="0.2">
      <c r="A764" s="35" t="s">
        <v>390</v>
      </c>
      <c r="B764" s="27">
        <v>60.142000000000003</v>
      </c>
      <c r="C764" s="27">
        <v>61.809000000000005</v>
      </c>
      <c r="D764" s="27">
        <v>61.742000000000004</v>
      </c>
      <c r="E764" s="27">
        <v>68.356999999999999</v>
      </c>
    </row>
    <row r="765" spans="1:5" s="24" customFormat="1" ht="18" customHeight="1" x14ac:dyDescent="0.2">
      <c r="A765" s="35" t="s">
        <v>1152</v>
      </c>
      <c r="B765" s="30">
        <v>461.71300000000002</v>
      </c>
      <c r="C765" s="30">
        <v>461.43600000000004</v>
      </c>
      <c r="D765" s="30">
        <v>465.35300000000001</v>
      </c>
      <c r="E765" s="30">
        <v>474.91</v>
      </c>
    </row>
    <row r="766" spans="1:5" s="24" customFormat="1" ht="18" customHeight="1" x14ac:dyDescent="0.2">
      <c r="A766" s="35" t="s">
        <v>553</v>
      </c>
      <c r="B766" s="30">
        <v>461.71300000000002</v>
      </c>
      <c r="C766" s="30">
        <v>461.43600000000004</v>
      </c>
      <c r="D766" s="30">
        <v>465.35300000000001</v>
      </c>
      <c r="E766" s="30">
        <v>474.91</v>
      </c>
    </row>
    <row r="767" spans="1:5" s="24" customFormat="1" ht="18" customHeight="1" x14ac:dyDescent="0.2">
      <c r="A767" s="35" t="s">
        <v>467</v>
      </c>
      <c r="B767" s="27">
        <v>247.32300000000001</v>
      </c>
      <c r="C767" s="27">
        <v>254.16400000000002</v>
      </c>
      <c r="D767" s="27">
        <v>269.935</v>
      </c>
      <c r="E767" s="27">
        <v>258.738</v>
      </c>
    </row>
    <row r="768" spans="1:5" s="24" customFormat="1" ht="18" customHeight="1" x14ac:dyDescent="0.2">
      <c r="A768" s="35" t="s">
        <v>468</v>
      </c>
      <c r="B768" s="27">
        <v>79.602000000000004</v>
      </c>
      <c r="C768" s="27">
        <v>78.097000000000008</v>
      </c>
      <c r="D768" s="27">
        <v>79.319000000000003</v>
      </c>
      <c r="E768" s="27">
        <v>74.076999999999998</v>
      </c>
    </row>
    <row r="769" spans="1:5" s="24" customFormat="1" ht="18" customHeight="1" x14ac:dyDescent="0.2">
      <c r="A769" s="35" t="s">
        <v>391</v>
      </c>
      <c r="B769" s="27">
        <v>1477.7470000000001</v>
      </c>
      <c r="C769" s="27">
        <v>1501.48</v>
      </c>
      <c r="D769" s="27">
        <v>1488.2740000000001</v>
      </c>
      <c r="E769" s="27">
        <v>1493.1510000000001</v>
      </c>
    </row>
    <row r="770" spans="1:5" s="24" customFormat="1" ht="18" customHeight="1" x14ac:dyDescent="0.2">
      <c r="A770" s="35" t="s">
        <v>469</v>
      </c>
      <c r="B770" s="27">
        <v>1880.7240000000002</v>
      </c>
      <c r="C770" s="27">
        <v>1846.87</v>
      </c>
      <c r="D770" s="27">
        <v>1873.778</v>
      </c>
      <c r="E770" s="27">
        <v>1870.268</v>
      </c>
    </row>
    <row r="771" spans="1:5" s="24" customFormat="1" ht="18" customHeight="1" x14ac:dyDescent="0.2">
      <c r="A771" s="35" t="s">
        <v>392</v>
      </c>
      <c r="B771" s="27">
        <v>2891.6870000000004</v>
      </c>
      <c r="C771" s="27">
        <v>2895.221</v>
      </c>
      <c r="D771" s="27">
        <v>2892.835</v>
      </c>
      <c r="E771" s="27">
        <v>2915.5830000000001</v>
      </c>
    </row>
    <row r="772" spans="1:5" s="24" customFormat="1" ht="18" customHeight="1" x14ac:dyDescent="0.2">
      <c r="A772" s="35" t="s">
        <v>393</v>
      </c>
      <c r="B772" s="27">
        <v>2</v>
      </c>
      <c r="C772" s="27">
        <v>3</v>
      </c>
      <c r="D772" s="27">
        <v>3</v>
      </c>
      <c r="E772" s="27">
        <v>4.4000000000000004</v>
      </c>
    </row>
    <row r="773" spans="1:5" s="24" customFormat="1" ht="18" customHeight="1" x14ac:dyDescent="0.2">
      <c r="A773" s="35" t="s">
        <v>394</v>
      </c>
      <c r="B773" s="27">
        <v>782.46699999999998</v>
      </c>
      <c r="C773" s="27">
        <v>788.00100000000009</v>
      </c>
      <c r="D773" s="27">
        <v>784.774</v>
      </c>
      <c r="E773" s="27">
        <v>791.54600000000005</v>
      </c>
    </row>
    <row r="774" spans="1:5" s="24" customFormat="1" ht="18" customHeight="1" x14ac:dyDescent="0.2">
      <c r="A774" s="35" t="s">
        <v>395</v>
      </c>
      <c r="B774" s="27">
        <v>247.32300000000001</v>
      </c>
      <c r="C774" s="27">
        <v>254.16400000000002</v>
      </c>
      <c r="D774" s="27">
        <v>269.935</v>
      </c>
      <c r="E774" s="27">
        <v>258.738</v>
      </c>
    </row>
    <row r="775" spans="1:5" s="24" customFormat="1" ht="18" customHeight="1" x14ac:dyDescent="0.2">
      <c r="A775" s="35" t="s">
        <v>396</v>
      </c>
      <c r="B775" s="27">
        <v>16</v>
      </c>
      <c r="C775" s="27">
        <v>7.7</v>
      </c>
      <c r="D775" s="27">
        <v>7.0330000000000004</v>
      </c>
      <c r="E775" s="27">
        <v>8.0330000000000013</v>
      </c>
    </row>
    <row r="776" spans="1:5" s="24" customFormat="1" ht="18" customHeight="1" x14ac:dyDescent="0.2">
      <c r="A776" s="35" t="s">
        <v>397</v>
      </c>
      <c r="B776" s="27">
        <v>9050.4989999999998</v>
      </c>
      <c r="C776" s="27">
        <v>9068.5169999999998</v>
      </c>
      <c r="D776" s="27">
        <v>9177.76</v>
      </c>
      <c r="E776" s="27">
        <v>9249.7209999999995</v>
      </c>
    </row>
    <row r="777" spans="1:5" s="24" customFormat="1" ht="18" customHeight="1" x14ac:dyDescent="0.2">
      <c r="A777" s="35" t="s">
        <v>398</v>
      </c>
      <c r="B777" s="27">
        <v>529.00800000000004</v>
      </c>
      <c r="C777" s="27">
        <v>531.88</v>
      </c>
      <c r="D777" s="27">
        <v>531.17399999999998</v>
      </c>
      <c r="E777" s="27">
        <v>534.37400000000002</v>
      </c>
    </row>
    <row r="778" spans="1:5" s="24" customFormat="1" ht="18" customHeight="1" x14ac:dyDescent="0.2">
      <c r="A778" s="35" t="s">
        <v>399</v>
      </c>
      <c r="B778" s="27">
        <v>60.823</v>
      </c>
      <c r="C778" s="27">
        <v>57.79</v>
      </c>
      <c r="D778" s="27">
        <v>58.63</v>
      </c>
      <c r="E778" s="27">
        <v>56.17</v>
      </c>
    </row>
    <row r="779" spans="1:5" s="24" customFormat="1" ht="18" customHeight="1" x14ac:dyDescent="0.2">
      <c r="A779" s="35" t="s">
        <v>400</v>
      </c>
      <c r="B779" s="27">
        <v>1907.1490000000001</v>
      </c>
      <c r="C779" s="27">
        <v>1913.8</v>
      </c>
      <c r="D779" s="27">
        <v>1902.5790000000002</v>
      </c>
      <c r="E779" s="27">
        <v>1927.3310000000001</v>
      </c>
    </row>
    <row r="780" spans="1:5" s="24" customFormat="1" ht="18" customHeight="1" x14ac:dyDescent="0.2">
      <c r="A780" s="35" t="s">
        <v>1153</v>
      </c>
      <c r="B780" s="30">
        <v>18925.029000000002</v>
      </c>
      <c r="C780" s="30">
        <v>18946.52</v>
      </c>
      <c r="D780" s="30">
        <v>19069.091</v>
      </c>
      <c r="E780" s="30">
        <v>19183.392</v>
      </c>
    </row>
    <row r="781" spans="1:5" s="24" customFormat="1" ht="18" customHeight="1" x14ac:dyDescent="0.2">
      <c r="A781" s="35" t="s">
        <v>554</v>
      </c>
      <c r="B781" s="30">
        <v>18925.029000000002</v>
      </c>
      <c r="C781" s="30">
        <v>18946.52</v>
      </c>
      <c r="D781" s="30">
        <v>19069.091</v>
      </c>
      <c r="E781" s="30">
        <v>19183.392</v>
      </c>
    </row>
    <row r="782" spans="1:5" s="24" customFormat="1" ht="18" customHeight="1" x14ac:dyDescent="0.2">
      <c r="A782" s="35" t="s">
        <v>470</v>
      </c>
      <c r="B782" s="27">
        <v>173.65600000000001</v>
      </c>
      <c r="C782" s="27">
        <v>184.71300000000002</v>
      </c>
      <c r="D782" s="27">
        <v>177.7</v>
      </c>
      <c r="E782" s="27">
        <v>174.35300000000001</v>
      </c>
    </row>
    <row r="783" spans="1:5" s="24" customFormat="1" ht="18" customHeight="1" x14ac:dyDescent="0.2">
      <c r="A783" s="35" t="s">
        <v>201</v>
      </c>
      <c r="B783" s="27">
        <v>99.736000000000004</v>
      </c>
      <c r="C783" s="27">
        <v>99.88900000000001</v>
      </c>
      <c r="D783" s="27">
        <v>97.588999999999999</v>
      </c>
      <c r="E783" s="27">
        <v>95.689000000000007</v>
      </c>
    </row>
    <row r="784" spans="1:5" s="24" customFormat="1" ht="18" customHeight="1" x14ac:dyDescent="0.2">
      <c r="A784" s="35" t="s">
        <v>401</v>
      </c>
      <c r="B784" s="27">
        <v>845.11099999999999</v>
      </c>
      <c r="C784" s="27">
        <v>843.06799999999998</v>
      </c>
      <c r="D784" s="27">
        <v>855.01300000000003</v>
      </c>
      <c r="E784" s="27">
        <v>865.85500000000002</v>
      </c>
    </row>
    <row r="785" spans="1:5" s="24" customFormat="1" ht="18" customHeight="1" x14ac:dyDescent="0.2">
      <c r="A785" s="35" t="s">
        <v>202</v>
      </c>
      <c r="B785" s="27">
        <v>1009.675</v>
      </c>
      <c r="C785" s="27">
        <v>1014.096</v>
      </c>
      <c r="D785" s="27">
        <v>1051.1420000000001</v>
      </c>
      <c r="E785" s="27">
        <v>1056.7920000000001</v>
      </c>
    </row>
    <row r="786" spans="1:5" s="24" customFormat="1" ht="18" customHeight="1" x14ac:dyDescent="0.2">
      <c r="A786" s="35" t="s">
        <v>402</v>
      </c>
      <c r="B786" s="27">
        <v>2053.3609999999999</v>
      </c>
      <c r="C786" s="27">
        <v>2052.91</v>
      </c>
      <c r="D786" s="27">
        <v>2062.6190000000001</v>
      </c>
      <c r="E786" s="27">
        <v>2100.7800000000002</v>
      </c>
    </row>
    <row r="787" spans="1:5" s="24" customFormat="1" ht="18" customHeight="1" x14ac:dyDescent="0.2">
      <c r="A787" s="35" t="s">
        <v>594</v>
      </c>
      <c r="B787" s="27"/>
      <c r="C787" s="27"/>
      <c r="D787" s="27">
        <v>1.218</v>
      </c>
      <c r="E787" s="27">
        <v>1.218</v>
      </c>
    </row>
    <row r="788" spans="1:5" s="24" customFormat="1" ht="18" customHeight="1" x14ac:dyDescent="0.2">
      <c r="A788" s="35" t="s">
        <v>403</v>
      </c>
      <c r="B788" s="27">
        <v>510.625</v>
      </c>
      <c r="C788" s="27">
        <v>515.00200000000007</v>
      </c>
      <c r="D788" s="27">
        <v>527.17499999999995</v>
      </c>
      <c r="E788" s="27">
        <v>531.31700000000001</v>
      </c>
    </row>
    <row r="789" spans="1:5" s="24" customFormat="1" ht="18" customHeight="1" x14ac:dyDescent="0.2">
      <c r="A789" s="35" t="s">
        <v>404</v>
      </c>
      <c r="B789" s="27">
        <v>173.65600000000001</v>
      </c>
      <c r="C789" s="27">
        <v>184.71300000000002</v>
      </c>
      <c r="D789" s="27">
        <v>177.7</v>
      </c>
      <c r="E789" s="27">
        <v>174.35300000000001</v>
      </c>
    </row>
    <row r="790" spans="1:5" s="24" customFormat="1" ht="18" customHeight="1" x14ac:dyDescent="0.2">
      <c r="A790" s="35" t="s">
        <v>405</v>
      </c>
      <c r="B790" s="27"/>
      <c r="C790" s="27">
        <v>1</v>
      </c>
      <c r="D790" s="27">
        <v>1</v>
      </c>
      <c r="E790" s="27"/>
    </row>
    <row r="791" spans="1:5" s="24" customFormat="1" ht="18" customHeight="1" x14ac:dyDescent="0.2">
      <c r="A791" s="35" t="s">
        <v>406</v>
      </c>
      <c r="B791" s="27">
        <v>5175.4799999999996</v>
      </c>
      <c r="C791" s="27">
        <v>5180.875</v>
      </c>
      <c r="D791" s="27">
        <v>5161.2040000000006</v>
      </c>
      <c r="E791" s="27">
        <v>5294.3429999999998</v>
      </c>
    </row>
    <row r="792" spans="1:5" s="24" customFormat="1" ht="18" customHeight="1" x14ac:dyDescent="0.2">
      <c r="A792" s="35" t="s">
        <v>407</v>
      </c>
      <c r="B792" s="27">
        <v>354.66800000000001</v>
      </c>
      <c r="C792" s="27">
        <v>353.06900000000002</v>
      </c>
      <c r="D792" s="27">
        <v>357.10300000000001</v>
      </c>
      <c r="E792" s="27">
        <v>363.79</v>
      </c>
    </row>
    <row r="793" spans="1:5" s="24" customFormat="1" ht="18" customHeight="1" x14ac:dyDescent="0.2">
      <c r="A793" s="35" t="s">
        <v>408</v>
      </c>
      <c r="B793" s="27">
        <v>33.437000000000005</v>
      </c>
      <c r="C793" s="27">
        <v>34.137999999999998</v>
      </c>
      <c r="D793" s="27">
        <v>35.138000000000005</v>
      </c>
      <c r="E793" s="27">
        <v>34.637999999999998</v>
      </c>
    </row>
    <row r="794" spans="1:5" s="24" customFormat="1" ht="18" customHeight="1" x14ac:dyDescent="0.2">
      <c r="A794" s="35" t="s">
        <v>409</v>
      </c>
      <c r="B794" s="27">
        <v>1412.7920000000001</v>
      </c>
      <c r="C794" s="27">
        <v>1423.0630000000001</v>
      </c>
      <c r="D794" s="27">
        <v>1415.43</v>
      </c>
      <c r="E794" s="27">
        <v>1421.347</v>
      </c>
    </row>
    <row r="795" spans="1:5" s="24" customFormat="1" ht="18" customHeight="1" x14ac:dyDescent="0.2">
      <c r="A795" s="35" t="s">
        <v>1154</v>
      </c>
      <c r="B795" s="30">
        <v>11668.541000000001</v>
      </c>
      <c r="C795" s="30">
        <v>11701.823</v>
      </c>
      <c r="D795" s="30">
        <v>11742.331</v>
      </c>
      <c r="E795" s="30">
        <v>11940.121999999999</v>
      </c>
    </row>
    <row r="796" spans="1:5" s="24" customFormat="1" ht="18" customHeight="1" x14ac:dyDescent="0.2">
      <c r="A796" s="35" t="s">
        <v>555</v>
      </c>
      <c r="B796" s="30">
        <v>11668.541000000001</v>
      </c>
      <c r="C796" s="30">
        <v>11701.823</v>
      </c>
      <c r="D796" s="30">
        <v>11742.331</v>
      </c>
      <c r="E796" s="30">
        <v>11940.121999999999</v>
      </c>
    </row>
    <row r="797" spans="1:5" s="24" customFormat="1" ht="18" customHeight="1" x14ac:dyDescent="0.2">
      <c r="A797" s="35" t="s">
        <v>203</v>
      </c>
      <c r="B797" s="27">
        <v>79.048000000000002</v>
      </c>
      <c r="C797" s="27">
        <v>75.736000000000004</v>
      </c>
      <c r="D797" s="27">
        <v>75.352000000000004</v>
      </c>
      <c r="E797" s="27">
        <v>72.924999999999997</v>
      </c>
    </row>
    <row r="798" spans="1:5" s="24" customFormat="1" ht="18" customHeight="1" x14ac:dyDescent="0.2">
      <c r="A798" s="35" t="s">
        <v>204</v>
      </c>
      <c r="B798" s="27">
        <v>21.234999999999999</v>
      </c>
      <c r="C798" s="27">
        <v>21.59</v>
      </c>
      <c r="D798" s="27">
        <v>19.54</v>
      </c>
      <c r="E798" s="27">
        <v>18.618000000000002</v>
      </c>
    </row>
    <row r="799" spans="1:5" s="24" customFormat="1" ht="18" customHeight="1" x14ac:dyDescent="0.2">
      <c r="A799" s="35" t="s">
        <v>410</v>
      </c>
      <c r="B799" s="27">
        <v>418.05200000000002</v>
      </c>
      <c r="C799" s="27">
        <v>418.03700000000003</v>
      </c>
      <c r="D799" s="27">
        <v>427.334</v>
      </c>
      <c r="E799" s="27">
        <v>437.90100000000001</v>
      </c>
    </row>
    <row r="800" spans="1:5" s="24" customFormat="1" ht="18" customHeight="1" x14ac:dyDescent="0.2">
      <c r="A800" s="35" t="s">
        <v>205</v>
      </c>
      <c r="B800" s="27">
        <v>422.44800000000004</v>
      </c>
      <c r="C800" s="27">
        <v>415.09</v>
      </c>
      <c r="D800" s="27">
        <v>421.54599999999999</v>
      </c>
      <c r="E800" s="27">
        <v>420.38</v>
      </c>
    </row>
    <row r="801" spans="1:5" s="24" customFormat="1" ht="18" customHeight="1" x14ac:dyDescent="0.2">
      <c r="A801" s="35" t="s">
        <v>411</v>
      </c>
      <c r="B801" s="27">
        <v>865.31100000000004</v>
      </c>
      <c r="C801" s="27">
        <v>869.17200000000003</v>
      </c>
      <c r="D801" s="27">
        <v>872.548</v>
      </c>
      <c r="E801" s="27">
        <v>867.36400000000003</v>
      </c>
    </row>
    <row r="802" spans="1:5" s="24" customFormat="1" ht="18" customHeight="1" x14ac:dyDescent="0.2">
      <c r="A802" s="35" t="s">
        <v>1180</v>
      </c>
      <c r="B802" s="27"/>
      <c r="C802" s="27"/>
      <c r="D802" s="27">
        <v>1</v>
      </c>
      <c r="E802" s="27"/>
    </row>
    <row r="803" spans="1:5" s="24" customFormat="1" ht="18" customHeight="1" x14ac:dyDescent="0.2">
      <c r="A803" s="35" t="s">
        <v>412</v>
      </c>
      <c r="B803" s="27">
        <v>155.506</v>
      </c>
      <c r="C803" s="27">
        <v>161.91999999999999</v>
      </c>
      <c r="D803" s="27">
        <v>160.261</v>
      </c>
      <c r="E803" s="27">
        <v>164.38900000000001</v>
      </c>
    </row>
    <row r="804" spans="1:5" s="24" customFormat="1" ht="18" customHeight="1" x14ac:dyDescent="0.2">
      <c r="A804" s="35" t="s">
        <v>413</v>
      </c>
      <c r="B804" s="27">
        <v>79.048000000000002</v>
      </c>
      <c r="C804" s="27">
        <v>75.736000000000004</v>
      </c>
      <c r="D804" s="27">
        <v>75.352000000000004</v>
      </c>
      <c r="E804" s="27">
        <v>72.924999999999997</v>
      </c>
    </row>
    <row r="805" spans="1:5" s="24" customFormat="1" ht="18" customHeight="1" x14ac:dyDescent="0.2">
      <c r="A805" s="35" t="s">
        <v>414</v>
      </c>
      <c r="B805" s="27">
        <v>1</v>
      </c>
      <c r="C805" s="27">
        <v>1</v>
      </c>
      <c r="D805" s="27">
        <v>1</v>
      </c>
      <c r="E805" s="27">
        <v>1</v>
      </c>
    </row>
    <row r="806" spans="1:5" s="24" customFormat="1" ht="18" customHeight="1" x14ac:dyDescent="0.2">
      <c r="A806" s="35" t="s">
        <v>415</v>
      </c>
      <c r="B806" s="27">
        <v>2579.607</v>
      </c>
      <c r="C806" s="27">
        <v>2555.623</v>
      </c>
      <c r="D806" s="27">
        <v>2547.3110000000001</v>
      </c>
      <c r="E806" s="27">
        <v>2570.6040000000003</v>
      </c>
    </row>
    <row r="807" spans="1:5" s="24" customFormat="1" ht="18" customHeight="1" x14ac:dyDescent="0.2">
      <c r="A807" s="35" t="s">
        <v>416</v>
      </c>
      <c r="B807" s="27">
        <v>147.768</v>
      </c>
      <c r="C807" s="27">
        <v>147.44800000000001</v>
      </c>
      <c r="D807" s="27">
        <v>148.381</v>
      </c>
      <c r="E807" s="27">
        <v>148.57499999999999</v>
      </c>
    </row>
    <row r="808" spans="1:5" s="24" customFormat="1" ht="18" customHeight="1" x14ac:dyDescent="0.2">
      <c r="A808" s="35" t="s">
        <v>417</v>
      </c>
      <c r="B808" s="27">
        <v>8.5330000000000013</v>
      </c>
      <c r="C808" s="27">
        <v>7.5330000000000004</v>
      </c>
      <c r="D808" s="27">
        <v>7.7330000000000005</v>
      </c>
      <c r="E808" s="27">
        <v>8.4130000000000003</v>
      </c>
    </row>
    <row r="809" spans="1:5" s="24" customFormat="1" ht="18" customHeight="1" x14ac:dyDescent="0.2">
      <c r="A809" s="35" t="s">
        <v>418</v>
      </c>
      <c r="B809" s="27">
        <v>239.655</v>
      </c>
      <c r="C809" s="27">
        <v>240.286</v>
      </c>
      <c r="D809" s="27">
        <v>258.69200000000001</v>
      </c>
      <c r="E809" s="27">
        <v>261.45600000000002</v>
      </c>
    </row>
    <row r="810" spans="1:5" s="24" customFormat="1" ht="18" customHeight="1" x14ac:dyDescent="0.2">
      <c r="A810" s="35" t="s">
        <v>1155</v>
      </c>
      <c r="B810" s="30">
        <v>4938.1630000000005</v>
      </c>
      <c r="C810" s="30">
        <v>4913.4350000000004</v>
      </c>
      <c r="D810" s="30">
        <v>4940.6980000000003</v>
      </c>
      <c r="E810" s="30">
        <v>4971.625</v>
      </c>
    </row>
    <row r="811" spans="1:5" s="24" customFormat="1" ht="18" customHeight="1" x14ac:dyDescent="0.2">
      <c r="A811" s="35" t="s">
        <v>556</v>
      </c>
      <c r="B811" s="30">
        <v>4938.1630000000005</v>
      </c>
      <c r="C811" s="30">
        <v>4913.4350000000004</v>
      </c>
      <c r="D811" s="30">
        <v>4940.6980000000003</v>
      </c>
      <c r="E811" s="30">
        <v>4971.625</v>
      </c>
    </row>
    <row r="812" spans="1:5" s="24" customFormat="1" ht="18" customHeight="1" x14ac:dyDescent="0.2">
      <c r="A812" s="35" t="s">
        <v>206</v>
      </c>
      <c r="B812" s="27">
        <v>51.402000000000001</v>
      </c>
      <c r="C812" s="27">
        <v>52.51</v>
      </c>
      <c r="D812" s="27">
        <v>50.898000000000003</v>
      </c>
      <c r="E812" s="27">
        <v>50.821000000000005</v>
      </c>
    </row>
    <row r="813" spans="1:5" s="24" customFormat="1" ht="18" customHeight="1" x14ac:dyDescent="0.2">
      <c r="A813" s="35" t="s">
        <v>544</v>
      </c>
      <c r="B813" s="27">
        <v>631.47800000000007</v>
      </c>
      <c r="C813" s="27">
        <v>628.69400000000007</v>
      </c>
      <c r="D813" s="27">
        <v>641.66600000000005</v>
      </c>
      <c r="E813" s="27">
        <v>637.90600000000006</v>
      </c>
    </row>
    <row r="814" spans="1:5" s="24" customFormat="1" ht="18" customHeight="1" x14ac:dyDescent="0.2">
      <c r="A814" s="35" t="s">
        <v>545</v>
      </c>
      <c r="B814" s="27">
        <v>246.97800000000001</v>
      </c>
      <c r="C814" s="27">
        <v>250.88400000000001</v>
      </c>
      <c r="D814" s="27">
        <v>246.24</v>
      </c>
      <c r="E814" s="27">
        <v>237.119</v>
      </c>
    </row>
    <row r="815" spans="1:5" s="24" customFormat="1" ht="18" customHeight="1" x14ac:dyDescent="0.2">
      <c r="A815" s="35" t="s">
        <v>237</v>
      </c>
      <c r="B815" s="27">
        <v>4819.3290000000006</v>
      </c>
      <c r="C815" s="27">
        <v>4845.0330000000004</v>
      </c>
      <c r="D815" s="27">
        <v>4897.5610000000006</v>
      </c>
      <c r="E815" s="27">
        <v>4944.6410000000005</v>
      </c>
    </row>
    <row r="816" spans="1:5" s="24" customFormat="1" ht="18" customHeight="1" x14ac:dyDescent="0.2">
      <c r="A816" s="35" t="s">
        <v>546</v>
      </c>
      <c r="B816" s="27">
        <v>5346.0070000000005</v>
      </c>
      <c r="C816" s="27">
        <v>5289.4780000000001</v>
      </c>
      <c r="D816" s="27">
        <v>5495.8190000000004</v>
      </c>
      <c r="E816" s="27">
        <v>5476.509</v>
      </c>
    </row>
    <row r="817" spans="1:5" s="24" customFormat="1" ht="18" customHeight="1" x14ac:dyDescent="0.2">
      <c r="A817" s="35" t="s">
        <v>238</v>
      </c>
      <c r="B817" s="27">
        <v>10099.629000000001</v>
      </c>
      <c r="C817" s="27">
        <v>10126.686</v>
      </c>
      <c r="D817" s="27">
        <v>10120.397000000001</v>
      </c>
      <c r="E817" s="27">
        <v>10166.050999999999</v>
      </c>
    </row>
    <row r="818" spans="1:5" s="24" customFormat="1" ht="18" customHeight="1" x14ac:dyDescent="0.2">
      <c r="A818" s="35" t="s">
        <v>239</v>
      </c>
      <c r="B818" s="27"/>
      <c r="C818" s="27">
        <v>0.4</v>
      </c>
      <c r="D818" s="27">
        <v>7.1960000000000006</v>
      </c>
      <c r="E818" s="27">
        <v>7.1960000000000006</v>
      </c>
    </row>
    <row r="819" spans="1:5" s="24" customFormat="1" ht="18" customHeight="1" x14ac:dyDescent="0.2">
      <c r="A819" s="35" t="s">
        <v>240</v>
      </c>
      <c r="B819" s="27">
        <v>2553.37</v>
      </c>
      <c r="C819" s="27">
        <v>2573.9140000000002</v>
      </c>
      <c r="D819" s="27">
        <v>2590.5070000000001</v>
      </c>
      <c r="E819" s="27">
        <v>2608.4850000000001</v>
      </c>
    </row>
    <row r="820" spans="1:5" s="24" customFormat="1" ht="18" customHeight="1" x14ac:dyDescent="0.2">
      <c r="A820" s="35" t="s">
        <v>241</v>
      </c>
      <c r="B820" s="27">
        <v>631.47800000000007</v>
      </c>
      <c r="C820" s="27">
        <v>628.69400000000007</v>
      </c>
      <c r="D820" s="27">
        <v>641.66600000000005</v>
      </c>
      <c r="E820" s="27">
        <v>637.90600000000006</v>
      </c>
    </row>
    <row r="821" spans="1:5" s="24" customFormat="1" ht="18" customHeight="1" x14ac:dyDescent="0.2">
      <c r="A821" s="35" t="s">
        <v>242</v>
      </c>
      <c r="B821" s="27">
        <v>5</v>
      </c>
      <c r="C821" s="27">
        <v>5.7469999999999999</v>
      </c>
      <c r="D821" s="27">
        <v>6</v>
      </c>
      <c r="E821" s="27">
        <v>10.8</v>
      </c>
    </row>
    <row r="822" spans="1:5" s="24" customFormat="1" ht="18" customHeight="1" x14ac:dyDescent="0.2">
      <c r="A822" s="35" t="s">
        <v>243</v>
      </c>
      <c r="B822" s="27">
        <v>28146.516</v>
      </c>
      <c r="C822" s="27">
        <v>28210.542000000001</v>
      </c>
      <c r="D822" s="27">
        <v>28236.205999999998</v>
      </c>
      <c r="E822" s="27">
        <v>28444.976999999999</v>
      </c>
    </row>
    <row r="823" spans="1:5" s="24" customFormat="1" ht="18" customHeight="1" x14ac:dyDescent="0.2">
      <c r="A823" s="35" t="s">
        <v>244</v>
      </c>
      <c r="B823" s="27">
        <v>1868.4280000000001</v>
      </c>
      <c r="C823" s="27">
        <v>1889.316</v>
      </c>
      <c r="D823" s="27">
        <v>1899.413</v>
      </c>
      <c r="E823" s="27">
        <v>1946.22</v>
      </c>
    </row>
    <row r="824" spans="1:5" s="24" customFormat="1" ht="18" customHeight="1" x14ac:dyDescent="0.2">
      <c r="A824" s="35" t="s">
        <v>245</v>
      </c>
      <c r="B824" s="27">
        <v>540.98400000000004</v>
      </c>
      <c r="C824" s="27">
        <v>539.59100000000001</v>
      </c>
      <c r="D824" s="27">
        <v>539.73700000000008</v>
      </c>
      <c r="E824" s="27">
        <v>545.23099999999999</v>
      </c>
    </row>
    <row r="825" spans="1:5" s="24" customFormat="1" ht="18" customHeight="1" x14ac:dyDescent="0.2">
      <c r="A825" s="35" t="s">
        <v>246</v>
      </c>
      <c r="B825" s="27">
        <v>5896.1530000000002</v>
      </c>
      <c r="C825" s="27">
        <v>5933.7809999999999</v>
      </c>
      <c r="D825" s="27">
        <v>5969.5370000000003</v>
      </c>
      <c r="E825" s="27">
        <v>5971.0370000000003</v>
      </c>
    </row>
    <row r="826" spans="1:5" s="24" customFormat="1" ht="18" customHeight="1" x14ac:dyDescent="0.2">
      <c r="A826" s="35" t="s">
        <v>1163</v>
      </c>
      <c r="B826" s="30">
        <v>60153.872000000003</v>
      </c>
      <c r="C826" s="30">
        <v>60294.065999999999</v>
      </c>
      <c r="D826" s="30">
        <v>60650.279000000002</v>
      </c>
      <c r="E826" s="30">
        <v>60996.171999999999</v>
      </c>
    </row>
    <row r="827" spans="1:5" s="24" customFormat="1" ht="18" customHeight="1" x14ac:dyDescent="0.2">
      <c r="A827" s="35" t="s">
        <v>557</v>
      </c>
      <c r="B827" s="30">
        <v>60153.872000000003</v>
      </c>
      <c r="C827" s="30">
        <v>60294.065999999999</v>
      </c>
      <c r="D827" s="30">
        <v>60650.279000000002</v>
      </c>
      <c r="E827" s="30">
        <v>60996.171999999999</v>
      </c>
    </row>
    <row r="828" spans="1:5" s="24" customFormat="1" ht="18" customHeight="1" x14ac:dyDescent="0.2">
      <c r="A828" s="35" t="s">
        <v>207</v>
      </c>
      <c r="B828" s="27">
        <v>13.608000000000001</v>
      </c>
      <c r="C828" s="27">
        <v>13.608000000000001</v>
      </c>
      <c r="D828" s="27">
        <v>12.608000000000001</v>
      </c>
      <c r="E828" s="27">
        <v>12.6</v>
      </c>
    </row>
    <row r="829" spans="1:5" s="24" customFormat="1" ht="18" customHeight="1" x14ac:dyDescent="0.2">
      <c r="A829" s="35" t="s">
        <v>419</v>
      </c>
      <c r="B829" s="27">
        <v>67.244</v>
      </c>
      <c r="C829" s="27">
        <v>66.882000000000005</v>
      </c>
      <c r="D829" s="27">
        <v>74.469000000000008</v>
      </c>
      <c r="E829" s="27">
        <v>73.415999999999997</v>
      </c>
    </row>
    <row r="830" spans="1:5" s="24" customFormat="1" ht="18" customHeight="1" x14ac:dyDescent="0.2">
      <c r="A830" s="35" t="s">
        <v>208</v>
      </c>
      <c r="B830" s="27">
        <v>17.571000000000002</v>
      </c>
      <c r="C830" s="27">
        <v>18.427</v>
      </c>
      <c r="D830" s="27">
        <v>19.945</v>
      </c>
      <c r="E830" s="27">
        <v>19.945</v>
      </c>
    </row>
    <row r="831" spans="1:5" s="24" customFormat="1" ht="18" customHeight="1" x14ac:dyDescent="0.2">
      <c r="A831" s="35" t="s">
        <v>420</v>
      </c>
      <c r="B831" s="27">
        <v>164.315</v>
      </c>
      <c r="C831" s="27">
        <v>162.196</v>
      </c>
      <c r="D831" s="27">
        <v>164.96299999999999</v>
      </c>
      <c r="E831" s="27">
        <v>163.976</v>
      </c>
    </row>
    <row r="832" spans="1:5" s="24" customFormat="1" ht="18" customHeight="1" x14ac:dyDescent="0.2">
      <c r="A832" s="35" t="s">
        <v>421</v>
      </c>
      <c r="B832" s="27">
        <v>12.773000000000001</v>
      </c>
      <c r="C832" s="27">
        <v>12.773000000000001</v>
      </c>
      <c r="D832" s="27">
        <v>12.773000000000001</v>
      </c>
      <c r="E832" s="27">
        <v>12.773000000000001</v>
      </c>
    </row>
    <row r="833" spans="1:5" s="24" customFormat="1" ht="18" customHeight="1" x14ac:dyDescent="0.2">
      <c r="A833" s="35" t="s">
        <v>422</v>
      </c>
      <c r="B833" s="27">
        <v>51.402000000000001</v>
      </c>
      <c r="C833" s="27">
        <v>52.51</v>
      </c>
      <c r="D833" s="27">
        <v>50.898000000000003</v>
      </c>
      <c r="E833" s="27">
        <v>50.821000000000005</v>
      </c>
    </row>
    <row r="834" spans="1:5" s="24" customFormat="1" ht="18" customHeight="1" x14ac:dyDescent="0.2">
      <c r="A834" s="35" t="s">
        <v>424</v>
      </c>
      <c r="B834" s="27">
        <v>357.92500000000001</v>
      </c>
      <c r="C834" s="27">
        <v>362.82499999999999</v>
      </c>
      <c r="D834" s="27">
        <v>363.69200000000001</v>
      </c>
      <c r="E834" s="27">
        <v>364.14499999999998</v>
      </c>
    </row>
    <row r="835" spans="1:5" s="24" customFormat="1" ht="18" customHeight="1" x14ac:dyDescent="0.2">
      <c r="A835" s="35" t="s">
        <v>425</v>
      </c>
      <c r="B835" s="27">
        <v>9.5869999999999997</v>
      </c>
      <c r="C835" s="27">
        <v>9.5869999999999997</v>
      </c>
      <c r="D835" s="27">
        <v>9.3730000000000011</v>
      </c>
      <c r="E835" s="27">
        <v>9.3730000000000011</v>
      </c>
    </row>
    <row r="836" spans="1:5" s="24" customFormat="1" ht="18" customHeight="1" x14ac:dyDescent="0.2">
      <c r="A836" s="35" t="s">
        <v>426</v>
      </c>
      <c r="B836" s="27">
        <v>16.647000000000002</v>
      </c>
      <c r="C836" s="27">
        <v>15.36</v>
      </c>
      <c r="D836" s="27">
        <v>16.874000000000002</v>
      </c>
      <c r="E836" s="27">
        <v>15.874000000000001</v>
      </c>
    </row>
    <row r="837" spans="1:5" s="24" customFormat="1" ht="18" customHeight="1" x14ac:dyDescent="0.2">
      <c r="A837" s="35" t="s">
        <v>427</v>
      </c>
      <c r="B837" s="27">
        <v>121.12</v>
      </c>
      <c r="C837" s="27">
        <v>123.28100000000001</v>
      </c>
      <c r="D837" s="27">
        <v>119.968</v>
      </c>
      <c r="E837" s="27">
        <v>117.15600000000001</v>
      </c>
    </row>
    <row r="838" spans="1:5" s="24" customFormat="1" ht="18" customHeight="1" x14ac:dyDescent="0.2">
      <c r="A838" s="35" t="s">
        <v>1156</v>
      </c>
      <c r="B838" s="30">
        <v>832.19200000000001</v>
      </c>
      <c r="C838" s="30">
        <v>837.44900000000007</v>
      </c>
      <c r="D838" s="30">
        <v>845.56299999999999</v>
      </c>
      <c r="E838" s="30">
        <v>840.07900000000006</v>
      </c>
    </row>
    <row r="839" spans="1:5" s="24" customFormat="1" ht="18" customHeight="1" x14ac:dyDescent="0.2">
      <c r="A839" s="35" t="s">
        <v>558</v>
      </c>
      <c r="B839" s="30">
        <v>832.19200000000001</v>
      </c>
      <c r="C839" s="30">
        <v>837.44900000000007</v>
      </c>
      <c r="D839" s="30">
        <v>845.56299999999999</v>
      </c>
      <c r="E839" s="30">
        <v>840.07900000000006</v>
      </c>
    </row>
    <row r="840" spans="1:5" s="24" customFormat="1" ht="18" customHeight="1" x14ac:dyDescent="0.2">
      <c r="A840" s="35" t="s">
        <v>209</v>
      </c>
      <c r="B840" s="27">
        <v>32.056000000000004</v>
      </c>
      <c r="C840" s="27">
        <v>31.074999999999999</v>
      </c>
      <c r="D840" s="27">
        <v>30.475000000000001</v>
      </c>
      <c r="E840" s="27">
        <v>30.792000000000002</v>
      </c>
    </row>
    <row r="841" spans="1:5" s="24" customFormat="1" ht="18" customHeight="1" x14ac:dyDescent="0.2">
      <c r="A841" s="35" t="s">
        <v>210</v>
      </c>
      <c r="B841" s="27">
        <v>16.254999999999999</v>
      </c>
      <c r="C841" s="27">
        <v>17.443999999999999</v>
      </c>
      <c r="D841" s="27">
        <v>17.254999999999999</v>
      </c>
      <c r="E841" s="27">
        <v>15.821000000000002</v>
      </c>
    </row>
    <row r="842" spans="1:5" s="24" customFormat="1" ht="18" customHeight="1" x14ac:dyDescent="0.2">
      <c r="A842" s="35" t="s">
        <v>428</v>
      </c>
      <c r="B842" s="27">
        <v>243.21100000000001</v>
      </c>
      <c r="C842" s="27">
        <v>244.78400000000002</v>
      </c>
      <c r="D842" s="27">
        <v>248.58700000000002</v>
      </c>
      <c r="E842" s="27">
        <v>250.256</v>
      </c>
    </row>
    <row r="843" spans="1:5" s="24" customFormat="1" ht="18" customHeight="1" x14ac:dyDescent="0.2">
      <c r="A843" s="35" t="s">
        <v>211</v>
      </c>
      <c r="B843" s="27">
        <v>240.5</v>
      </c>
      <c r="C843" s="27">
        <v>238.92100000000002</v>
      </c>
      <c r="D843" s="27">
        <v>243.565</v>
      </c>
      <c r="E843" s="27">
        <v>246.065</v>
      </c>
    </row>
    <row r="844" spans="1:5" s="24" customFormat="1" ht="18" customHeight="1" x14ac:dyDescent="0.2">
      <c r="A844" s="35" t="s">
        <v>381</v>
      </c>
      <c r="B844" s="27">
        <v>592.26600000000008</v>
      </c>
      <c r="C844" s="27">
        <v>603.56500000000005</v>
      </c>
      <c r="D844" s="27">
        <v>610.45900000000006</v>
      </c>
      <c r="E844" s="27">
        <v>616.44900000000007</v>
      </c>
    </row>
    <row r="845" spans="1:5" s="24" customFormat="1" ht="18" customHeight="1" x14ac:dyDescent="0.2">
      <c r="A845" s="35" t="s">
        <v>383</v>
      </c>
      <c r="B845" s="27">
        <v>93.239000000000004</v>
      </c>
      <c r="C845" s="27">
        <v>92.739000000000004</v>
      </c>
      <c r="D845" s="27">
        <v>98.739000000000004</v>
      </c>
      <c r="E845" s="27">
        <v>100.21300000000001</v>
      </c>
    </row>
    <row r="846" spans="1:5" s="24" customFormat="1" ht="18" customHeight="1" x14ac:dyDescent="0.2">
      <c r="A846" s="35" t="s">
        <v>698</v>
      </c>
      <c r="B846" s="27">
        <v>32.056000000000004</v>
      </c>
      <c r="C846" s="27">
        <v>31.074999999999999</v>
      </c>
      <c r="D846" s="27">
        <v>30.475000000000001</v>
      </c>
      <c r="E846" s="27">
        <v>30.792000000000002</v>
      </c>
    </row>
    <row r="847" spans="1:5" s="24" customFormat="1" ht="18" customHeight="1" x14ac:dyDescent="0.2">
      <c r="A847" s="35" t="s">
        <v>595</v>
      </c>
      <c r="B847" s="27"/>
      <c r="C847" s="27"/>
      <c r="D847" s="27"/>
      <c r="E847" s="27">
        <v>1</v>
      </c>
    </row>
    <row r="848" spans="1:5" s="24" customFormat="1" ht="18" customHeight="1" x14ac:dyDescent="0.2">
      <c r="A848" s="35" t="s">
        <v>699</v>
      </c>
      <c r="B848" s="27">
        <v>1702.69</v>
      </c>
      <c r="C848" s="27">
        <v>1707.845</v>
      </c>
      <c r="D848" s="27">
        <v>1713.8010000000002</v>
      </c>
      <c r="E848" s="27">
        <v>1719.405</v>
      </c>
    </row>
    <row r="849" spans="1:5" s="24" customFormat="1" ht="18" customHeight="1" x14ac:dyDescent="0.2">
      <c r="A849" s="35" t="s">
        <v>700</v>
      </c>
      <c r="B849" s="27">
        <v>91.152000000000001</v>
      </c>
      <c r="C849" s="27">
        <v>91.957999999999998</v>
      </c>
      <c r="D849" s="27">
        <v>93.451000000000008</v>
      </c>
      <c r="E849" s="27">
        <v>92.957999999999998</v>
      </c>
    </row>
    <row r="850" spans="1:5" s="24" customFormat="1" ht="18" customHeight="1" x14ac:dyDescent="0.2">
      <c r="A850" s="35" t="s">
        <v>701</v>
      </c>
      <c r="B850" s="27">
        <v>14.974</v>
      </c>
      <c r="C850" s="27">
        <v>15.547000000000001</v>
      </c>
      <c r="D850" s="27">
        <v>15.827</v>
      </c>
      <c r="E850" s="27">
        <v>15.12</v>
      </c>
    </row>
    <row r="851" spans="1:5" s="24" customFormat="1" ht="18" customHeight="1" x14ac:dyDescent="0.2">
      <c r="A851" s="35" t="s">
        <v>702</v>
      </c>
      <c r="B851" s="27">
        <v>403.77199999999999</v>
      </c>
      <c r="C851" s="27">
        <v>402.70800000000003</v>
      </c>
      <c r="D851" s="27">
        <v>399.61</v>
      </c>
      <c r="E851" s="27">
        <v>397.90600000000001</v>
      </c>
    </row>
    <row r="852" spans="1:5" s="24" customFormat="1" ht="18" customHeight="1" x14ac:dyDescent="0.2">
      <c r="A852" s="35" t="s">
        <v>1157</v>
      </c>
      <c r="B852" s="30">
        <v>3430.1150000000002</v>
      </c>
      <c r="C852" s="30">
        <v>3446.5860000000002</v>
      </c>
      <c r="D852" s="30">
        <v>3471.7690000000002</v>
      </c>
      <c r="E852" s="30">
        <v>3485.9850000000001</v>
      </c>
    </row>
    <row r="853" spans="1:5" s="24" customFormat="1" ht="18" customHeight="1" x14ac:dyDescent="0.2">
      <c r="A853" s="35" t="s">
        <v>867</v>
      </c>
      <c r="B853" s="30">
        <v>3430.1150000000002</v>
      </c>
      <c r="C853" s="30">
        <v>3446.5860000000002</v>
      </c>
      <c r="D853" s="30">
        <v>3471.7690000000002</v>
      </c>
      <c r="E853" s="30">
        <v>3485.9850000000001</v>
      </c>
    </row>
    <row r="854" spans="1:5" s="24" customFormat="1" ht="18" customHeight="1" x14ac:dyDescent="0.2">
      <c r="A854" s="35" t="s">
        <v>212</v>
      </c>
      <c r="B854" s="27">
        <v>44.414999999999999</v>
      </c>
      <c r="C854" s="27">
        <v>46.115000000000002</v>
      </c>
      <c r="D854" s="27">
        <v>44.306000000000004</v>
      </c>
      <c r="E854" s="27">
        <v>43.545999999999999</v>
      </c>
    </row>
    <row r="855" spans="1:5" s="24" customFormat="1" ht="18" customHeight="1" x14ac:dyDescent="0.2">
      <c r="A855" s="35" t="s">
        <v>213</v>
      </c>
      <c r="B855" s="27">
        <v>11.541</v>
      </c>
      <c r="C855" s="27">
        <v>10.541</v>
      </c>
      <c r="D855" s="27">
        <v>10.541</v>
      </c>
      <c r="E855" s="27">
        <v>11.531000000000001</v>
      </c>
    </row>
    <row r="856" spans="1:5" s="24" customFormat="1" ht="18" customHeight="1" x14ac:dyDescent="0.2">
      <c r="A856" s="35" t="s">
        <v>703</v>
      </c>
      <c r="B856" s="27">
        <v>36.17</v>
      </c>
      <c r="C856" s="27">
        <v>36.17</v>
      </c>
      <c r="D856" s="27">
        <v>34.35</v>
      </c>
      <c r="E856" s="27">
        <v>33.707000000000001</v>
      </c>
    </row>
    <row r="857" spans="1:5" s="24" customFormat="1" ht="18" customHeight="1" x14ac:dyDescent="0.2">
      <c r="A857" s="35" t="s">
        <v>214</v>
      </c>
      <c r="B857" s="27">
        <v>23.673000000000002</v>
      </c>
      <c r="C857" s="27">
        <v>27.105</v>
      </c>
      <c r="D857" s="27">
        <v>28.038</v>
      </c>
      <c r="E857" s="27">
        <v>27.038</v>
      </c>
    </row>
    <row r="858" spans="1:5" s="24" customFormat="1" ht="18" customHeight="1" x14ac:dyDescent="0.2">
      <c r="A858" s="35" t="s">
        <v>704</v>
      </c>
      <c r="B858" s="27">
        <v>122.354</v>
      </c>
      <c r="C858" s="27">
        <v>126.98100000000001</v>
      </c>
      <c r="D858" s="27">
        <v>121.54100000000001</v>
      </c>
      <c r="E858" s="27">
        <v>130.28100000000001</v>
      </c>
    </row>
    <row r="859" spans="1:5" s="24" customFormat="1" ht="18" customHeight="1" x14ac:dyDescent="0.2">
      <c r="A859" s="35" t="s">
        <v>705</v>
      </c>
      <c r="B859" s="27">
        <v>13.266</v>
      </c>
      <c r="C859" s="27">
        <v>13.613000000000001</v>
      </c>
      <c r="D859" s="27">
        <v>14.253</v>
      </c>
      <c r="E859" s="27">
        <v>13.08</v>
      </c>
    </row>
    <row r="860" spans="1:5" s="24" customFormat="1" ht="18" customHeight="1" x14ac:dyDescent="0.2">
      <c r="A860" s="35" t="s">
        <v>706</v>
      </c>
      <c r="B860" s="27">
        <v>44.414999999999999</v>
      </c>
      <c r="C860" s="27">
        <v>46.115000000000002</v>
      </c>
      <c r="D860" s="27">
        <v>44.306000000000004</v>
      </c>
      <c r="E860" s="27">
        <v>43.545999999999999</v>
      </c>
    </row>
    <row r="861" spans="1:5" s="24" customFormat="1" ht="18" customHeight="1" x14ac:dyDescent="0.2">
      <c r="A861" s="35" t="s">
        <v>707</v>
      </c>
      <c r="B861" s="27">
        <v>18</v>
      </c>
      <c r="C861" s="27">
        <v>24.733000000000001</v>
      </c>
      <c r="D861" s="27">
        <v>23.733000000000001</v>
      </c>
      <c r="E861" s="27">
        <v>22.733000000000001</v>
      </c>
    </row>
    <row r="862" spans="1:5" s="24" customFormat="1" ht="18" customHeight="1" x14ac:dyDescent="0.2">
      <c r="A862" s="35" t="s">
        <v>708</v>
      </c>
      <c r="B862" s="27">
        <v>190.66200000000001</v>
      </c>
      <c r="C862" s="27">
        <v>183.41</v>
      </c>
      <c r="D862" s="27">
        <v>180.63</v>
      </c>
      <c r="E862" s="27">
        <v>186.61600000000001</v>
      </c>
    </row>
    <row r="863" spans="1:5" s="24" customFormat="1" ht="18" customHeight="1" x14ac:dyDescent="0.2">
      <c r="A863" s="35" t="s">
        <v>709</v>
      </c>
      <c r="B863" s="27">
        <v>14.3</v>
      </c>
      <c r="C863" s="27">
        <v>15.3</v>
      </c>
      <c r="D863" s="27">
        <v>15.3</v>
      </c>
      <c r="E863" s="27">
        <v>13.3</v>
      </c>
    </row>
    <row r="864" spans="1:5" s="24" customFormat="1" ht="18" customHeight="1" x14ac:dyDescent="0.2">
      <c r="A864" s="35" t="s">
        <v>710</v>
      </c>
      <c r="B864" s="27">
        <v>10.033000000000001</v>
      </c>
      <c r="C864" s="27">
        <v>9.0330000000000013</v>
      </c>
      <c r="D864" s="27">
        <v>9.0330000000000013</v>
      </c>
      <c r="E864" s="27">
        <v>10.133000000000001</v>
      </c>
    </row>
    <row r="865" spans="1:5" s="24" customFormat="1" ht="18" customHeight="1" x14ac:dyDescent="0.2">
      <c r="A865" s="35" t="s">
        <v>711</v>
      </c>
      <c r="B865" s="27">
        <v>57.188000000000002</v>
      </c>
      <c r="C865" s="27">
        <v>57.115000000000002</v>
      </c>
      <c r="D865" s="27">
        <v>61.136000000000003</v>
      </c>
      <c r="E865" s="27">
        <v>56.636000000000003</v>
      </c>
    </row>
    <row r="866" spans="1:5" s="24" customFormat="1" ht="18" customHeight="1" x14ac:dyDescent="0.2">
      <c r="A866" s="35" t="s">
        <v>1158</v>
      </c>
      <c r="B866" s="30">
        <v>541.60199999999998</v>
      </c>
      <c r="C866" s="30">
        <v>550.11599999999999</v>
      </c>
      <c r="D866" s="30">
        <v>542.86099999999999</v>
      </c>
      <c r="E866" s="30">
        <v>548.601</v>
      </c>
    </row>
    <row r="867" spans="1:5" s="24" customFormat="1" ht="18" customHeight="1" x14ac:dyDescent="0.2">
      <c r="A867" s="35" t="s">
        <v>868</v>
      </c>
      <c r="B867" s="30">
        <v>541.60199999999998</v>
      </c>
      <c r="C867" s="30">
        <v>550.11599999999999</v>
      </c>
      <c r="D867" s="30">
        <v>542.86099999999999</v>
      </c>
      <c r="E867" s="30">
        <v>548.601</v>
      </c>
    </row>
    <row r="868" spans="1:5" s="24" customFormat="1" ht="28.35" customHeight="1" x14ac:dyDescent="0.2"/>
  </sheetData>
  <phoneticPr fontId="1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646"/>
  <sheetViews>
    <sheetView zoomScaleNormal="100" workbookViewId="0">
      <pane ySplit="1" topLeftCell="A2" activePane="bottomLeft" state="frozen"/>
      <selection pane="bottomLeft"/>
    </sheetView>
  </sheetViews>
  <sheetFormatPr defaultRowHeight="11.25" x14ac:dyDescent="0.2"/>
  <cols>
    <col min="1" max="1" width="19.5" style="40" bestFit="1" customWidth="1"/>
    <col min="2" max="2" width="19.83203125" style="40" bestFit="1" customWidth="1"/>
    <col min="3" max="3" width="10.1640625" style="40" bestFit="1" customWidth="1"/>
    <col min="4" max="5" width="9.1640625" style="40" bestFit="1" customWidth="1"/>
    <col min="6" max="7" width="10.1640625" style="40" bestFit="1" customWidth="1"/>
    <col min="8" max="8" width="9.1640625" style="40" bestFit="1" customWidth="1"/>
    <col min="9" max="9" width="10.1640625" style="40" bestFit="1" customWidth="1"/>
    <col min="10" max="10" width="8.1640625" style="40" bestFit="1" customWidth="1"/>
    <col min="11" max="11" width="10.1640625" style="40" bestFit="1" customWidth="1"/>
    <col min="12" max="13" width="8.1640625" style="40" bestFit="1" customWidth="1"/>
    <col min="14" max="14" width="10.1640625" style="40" bestFit="1" customWidth="1"/>
    <col min="15" max="15" width="9.1640625" style="40" bestFit="1" customWidth="1"/>
    <col min="16" max="17" width="10.1640625" style="40" bestFit="1" customWidth="1"/>
    <col min="18" max="19" width="9.1640625" style="40" bestFit="1" customWidth="1"/>
    <col min="20" max="20" width="10.1640625" style="40" bestFit="1" customWidth="1"/>
    <col min="21" max="21" width="8.1640625" style="40" bestFit="1" customWidth="1"/>
    <col min="22" max="23" width="9.1640625" style="40" bestFit="1" customWidth="1"/>
    <col min="24" max="24" width="8.1640625" style="40" bestFit="1" customWidth="1"/>
    <col min="25" max="26" width="9.1640625" style="40" bestFit="1" customWidth="1"/>
    <col min="27" max="28" width="8.1640625" style="40" bestFit="1" customWidth="1"/>
    <col min="29" max="16384" width="9.33203125" style="40"/>
  </cols>
  <sheetData>
    <row r="1" spans="1:28" x14ac:dyDescent="0.2">
      <c r="A1" s="39"/>
      <c r="B1" s="39" t="s">
        <v>1306</v>
      </c>
      <c r="C1" s="39" t="s">
        <v>580</v>
      </c>
      <c r="D1" s="39" t="s">
        <v>581</v>
      </c>
      <c r="E1" s="39" t="s">
        <v>582</v>
      </c>
      <c r="F1" s="39" t="s">
        <v>583</v>
      </c>
      <c r="G1" s="39" t="s">
        <v>584</v>
      </c>
      <c r="H1" s="39" t="s">
        <v>579</v>
      </c>
      <c r="I1" s="39" t="s">
        <v>585</v>
      </c>
      <c r="J1" s="39" t="s">
        <v>586</v>
      </c>
      <c r="K1" s="39" t="s">
        <v>911</v>
      </c>
      <c r="L1" s="39" t="s">
        <v>912</v>
      </c>
      <c r="M1" s="39" t="s">
        <v>913</v>
      </c>
      <c r="N1" s="39" t="s">
        <v>914</v>
      </c>
      <c r="O1" s="39" t="s">
        <v>915</v>
      </c>
      <c r="P1" s="39" t="s">
        <v>916</v>
      </c>
      <c r="Q1" s="39" t="s">
        <v>917</v>
      </c>
      <c r="R1" s="39" t="s">
        <v>918</v>
      </c>
      <c r="S1" s="39" t="s">
        <v>919</v>
      </c>
      <c r="T1" s="39" t="s">
        <v>0</v>
      </c>
      <c r="U1" s="39" t="s">
        <v>920</v>
      </c>
      <c r="V1" s="39" t="s">
        <v>921</v>
      </c>
      <c r="W1" s="39" t="s">
        <v>922</v>
      </c>
      <c r="X1" s="39" t="s">
        <v>1307</v>
      </c>
      <c r="Y1" s="39" t="s">
        <v>1308</v>
      </c>
      <c r="Z1" s="39" t="s">
        <v>84</v>
      </c>
      <c r="AA1" s="39" t="s">
        <v>85</v>
      </c>
      <c r="AB1" s="39" t="s">
        <v>86</v>
      </c>
    </row>
    <row r="2" spans="1:28" x14ac:dyDescent="0.2">
      <c r="A2" s="39" t="s">
        <v>1309</v>
      </c>
      <c r="B2" s="39">
        <v>2264</v>
      </c>
      <c r="C2" s="39">
        <v>513</v>
      </c>
      <c r="D2" s="39">
        <v>72</v>
      </c>
      <c r="E2" s="39">
        <v>135</v>
      </c>
      <c r="F2" s="39">
        <v>306</v>
      </c>
      <c r="G2" s="39">
        <v>908</v>
      </c>
      <c r="H2" s="39">
        <v>259</v>
      </c>
      <c r="I2" s="39">
        <v>281</v>
      </c>
      <c r="J2" s="39">
        <v>55</v>
      </c>
      <c r="K2" s="39">
        <v>200</v>
      </c>
      <c r="L2" s="39">
        <v>60</v>
      </c>
      <c r="M2" s="39">
        <v>53</v>
      </c>
      <c r="N2" s="39">
        <v>739</v>
      </c>
      <c r="O2" s="39">
        <v>115</v>
      </c>
      <c r="P2" s="39">
        <v>346</v>
      </c>
      <c r="Q2" s="39">
        <v>154</v>
      </c>
      <c r="R2" s="39">
        <v>91</v>
      </c>
      <c r="S2" s="39">
        <v>41</v>
      </c>
      <c r="T2" s="39">
        <v>134</v>
      </c>
      <c r="U2" s="39"/>
      <c r="V2" s="39">
        <v>20</v>
      </c>
      <c r="W2" s="39"/>
      <c r="X2" s="39">
        <v>85</v>
      </c>
      <c r="Y2" s="39"/>
      <c r="Z2" s="39">
        <v>31</v>
      </c>
      <c r="AA2" s="39"/>
      <c r="AB2" s="39"/>
    </row>
    <row r="3" spans="1:28" x14ac:dyDescent="0.2">
      <c r="A3" s="39" t="s">
        <v>1310</v>
      </c>
      <c r="B3" s="39">
        <v>855</v>
      </c>
      <c r="C3" s="39">
        <v>174</v>
      </c>
      <c r="D3" s="39">
        <v>23</v>
      </c>
      <c r="E3" s="39">
        <v>53</v>
      </c>
      <c r="F3" s="39">
        <v>98</v>
      </c>
      <c r="G3" s="39">
        <v>359</v>
      </c>
      <c r="H3" s="39">
        <v>94</v>
      </c>
      <c r="I3" s="39">
        <v>104</v>
      </c>
      <c r="J3" s="39">
        <v>11</v>
      </c>
      <c r="K3" s="39">
        <v>131</v>
      </c>
      <c r="L3" s="39">
        <v>14</v>
      </c>
      <c r="M3" s="39">
        <v>10</v>
      </c>
      <c r="N3" s="39">
        <v>314</v>
      </c>
      <c r="O3" s="39">
        <v>38</v>
      </c>
      <c r="P3" s="39">
        <v>176</v>
      </c>
      <c r="Q3" s="39">
        <v>51</v>
      </c>
      <c r="R3" s="39">
        <v>29</v>
      </c>
      <c r="S3" s="39">
        <v>20</v>
      </c>
      <c r="T3" s="39">
        <v>14</v>
      </c>
      <c r="U3" s="39"/>
      <c r="V3" s="39"/>
      <c r="W3" s="39"/>
      <c r="X3" s="39"/>
      <c r="Y3" s="39">
        <v>6</v>
      </c>
      <c r="Z3" s="39">
        <v>7</v>
      </c>
      <c r="AA3" s="39">
        <v>1</v>
      </c>
      <c r="AB3" s="39"/>
    </row>
    <row r="4" spans="1:28" x14ac:dyDescent="0.2">
      <c r="A4" s="39" t="s">
        <v>1311</v>
      </c>
      <c r="B4" s="39">
        <v>12720</v>
      </c>
      <c r="C4" s="39">
        <v>2874</v>
      </c>
      <c r="D4" s="39">
        <v>236</v>
      </c>
      <c r="E4" s="39">
        <v>579</v>
      </c>
      <c r="F4" s="39">
        <v>2071</v>
      </c>
      <c r="G4" s="39">
        <v>3227</v>
      </c>
      <c r="H4" s="39">
        <v>585</v>
      </c>
      <c r="I4" s="39">
        <v>1384</v>
      </c>
      <c r="J4" s="39">
        <v>28</v>
      </c>
      <c r="K4" s="39">
        <v>1182</v>
      </c>
      <c r="L4" s="39">
        <v>27</v>
      </c>
      <c r="M4" s="39">
        <v>32</v>
      </c>
      <c r="N4" s="39">
        <v>6032</v>
      </c>
      <c r="O4" s="39">
        <v>675</v>
      </c>
      <c r="P4" s="39">
        <v>3631</v>
      </c>
      <c r="Q4" s="39">
        <v>973</v>
      </c>
      <c r="R4" s="39">
        <v>492</v>
      </c>
      <c r="S4" s="39">
        <v>287</v>
      </c>
      <c r="T4" s="39">
        <v>625</v>
      </c>
      <c r="U4" s="39">
        <v>13</v>
      </c>
      <c r="V4" s="39">
        <v>99</v>
      </c>
      <c r="W4" s="39">
        <v>1</v>
      </c>
      <c r="X4" s="39">
        <v>3</v>
      </c>
      <c r="Y4" s="39">
        <v>42</v>
      </c>
      <c r="Z4" s="39">
        <v>462</v>
      </c>
      <c r="AA4" s="39">
        <v>2</v>
      </c>
      <c r="AB4" s="39">
        <v>3</v>
      </c>
    </row>
    <row r="5" spans="1:28" x14ac:dyDescent="0.2">
      <c r="A5" s="39" t="s">
        <v>1312</v>
      </c>
      <c r="B5" s="39">
        <v>158764</v>
      </c>
      <c r="C5" s="39">
        <v>34619</v>
      </c>
      <c r="D5" s="39">
        <v>3189</v>
      </c>
      <c r="E5" s="39">
        <v>8677</v>
      </c>
      <c r="F5" s="39">
        <v>22783</v>
      </c>
      <c r="G5" s="39">
        <v>39956</v>
      </c>
      <c r="H5" s="39">
        <v>9819</v>
      </c>
      <c r="I5" s="39">
        <v>14057</v>
      </c>
      <c r="J5" s="39">
        <v>575</v>
      </c>
      <c r="K5" s="39">
        <v>13839</v>
      </c>
      <c r="L5" s="39">
        <v>1028</v>
      </c>
      <c r="M5" s="39">
        <v>655</v>
      </c>
      <c r="N5" s="39">
        <v>71357</v>
      </c>
      <c r="O5" s="39">
        <v>10438</v>
      </c>
      <c r="P5" s="39">
        <v>38998</v>
      </c>
      <c r="Q5" s="39">
        <v>11774</v>
      </c>
      <c r="R5" s="39">
        <v>5921</v>
      </c>
      <c r="S5" s="39">
        <v>4299</v>
      </c>
      <c r="T5" s="39">
        <v>13077</v>
      </c>
      <c r="U5" s="39">
        <v>674</v>
      </c>
      <c r="V5" s="39">
        <v>1569</v>
      </c>
      <c r="W5" s="39">
        <v>4329</v>
      </c>
      <c r="X5" s="39">
        <v>1443</v>
      </c>
      <c r="Y5" s="39">
        <v>3349</v>
      </c>
      <c r="Z5" s="39">
        <v>1130</v>
      </c>
      <c r="AA5" s="39">
        <v>270</v>
      </c>
      <c r="AB5" s="39">
        <v>315</v>
      </c>
    </row>
    <row r="6" spans="1:28" x14ac:dyDescent="0.2">
      <c r="A6" s="39" t="s">
        <v>1309</v>
      </c>
      <c r="B6" s="39">
        <v>2264</v>
      </c>
      <c r="C6" s="39">
        <v>513</v>
      </c>
      <c r="D6" s="39">
        <v>72</v>
      </c>
      <c r="E6" s="39">
        <v>135</v>
      </c>
      <c r="F6" s="39">
        <v>306</v>
      </c>
      <c r="G6" s="39">
        <v>908</v>
      </c>
      <c r="H6" s="39">
        <v>259</v>
      </c>
      <c r="I6" s="39">
        <v>281</v>
      </c>
      <c r="J6" s="39">
        <v>55</v>
      </c>
      <c r="K6" s="39">
        <v>200</v>
      </c>
      <c r="L6" s="39">
        <v>60</v>
      </c>
      <c r="M6" s="39">
        <v>53</v>
      </c>
      <c r="N6" s="39">
        <v>739</v>
      </c>
      <c r="O6" s="39">
        <v>115</v>
      </c>
      <c r="P6" s="39">
        <v>346</v>
      </c>
      <c r="Q6" s="39">
        <v>154</v>
      </c>
      <c r="R6" s="39">
        <v>91</v>
      </c>
      <c r="S6" s="39">
        <v>41</v>
      </c>
      <c r="T6" s="39">
        <v>134</v>
      </c>
      <c r="U6" s="39"/>
      <c r="V6" s="39">
        <v>20</v>
      </c>
      <c r="W6" s="39"/>
      <c r="X6" s="39">
        <v>85</v>
      </c>
      <c r="Y6" s="39"/>
      <c r="Z6" s="39">
        <v>31</v>
      </c>
      <c r="AA6" s="39"/>
      <c r="AB6" s="39"/>
    </row>
    <row r="7" spans="1:28" x14ac:dyDescent="0.2">
      <c r="A7" s="39" t="s">
        <v>1310</v>
      </c>
      <c r="B7" s="39">
        <v>855</v>
      </c>
      <c r="C7" s="39">
        <v>174</v>
      </c>
      <c r="D7" s="39">
        <v>23</v>
      </c>
      <c r="E7" s="39">
        <v>53</v>
      </c>
      <c r="F7" s="39">
        <v>98</v>
      </c>
      <c r="G7" s="39">
        <v>359</v>
      </c>
      <c r="H7" s="39">
        <v>94</v>
      </c>
      <c r="I7" s="39">
        <v>104</v>
      </c>
      <c r="J7" s="39">
        <v>11</v>
      </c>
      <c r="K7" s="39">
        <v>131</v>
      </c>
      <c r="L7" s="39">
        <v>14</v>
      </c>
      <c r="M7" s="39">
        <v>10</v>
      </c>
      <c r="N7" s="39">
        <v>314</v>
      </c>
      <c r="O7" s="39">
        <v>38</v>
      </c>
      <c r="P7" s="39">
        <v>176</v>
      </c>
      <c r="Q7" s="39">
        <v>51</v>
      </c>
      <c r="R7" s="39">
        <v>29</v>
      </c>
      <c r="S7" s="39">
        <v>20</v>
      </c>
      <c r="T7" s="39">
        <v>14</v>
      </c>
      <c r="U7" s="39"/>
      <c r="V7" s="39"/>
      <c r="W7" s="39"/>
      <c r="X7" s="39"/>
      <c r="Y7" s="39">
        <v>6</v>
      </c>
      <c r="Z7" s="39">
        <v>7</v>
      </c>
      <c r="AA7" s="39">
        <v>1</v>
      </c>
      <c r="AB7" s="39"/>
    </row>
    <row r="8" spans="1:28" x14ac:dyDescent="0.2">
      <c r="A8" s="39" t="s">
        <v>1311</v>
      </c>
      <c r="B8" s="39">
        <v>12720</v>
      </c>
      <c r="C8" s="39">
        <v>2874</v>
      </c>
      <c r="D8" s="39">
        <v>236</v>
      </c>
      <c r="E8" s="39">
        <v>579</v>
      </c>
      <c r="F8" s="39">
        <v>2071</v>
      </c>
      <c r="G8" s="39">
        <v>3227</v>
      </c>
      <c r="H8" s="39">
        <v>585</v>
      </c>
      <c r="I8" s="39">
        <v>1384</v>
      </c>
      <c r="J8" s="39">
        <v>28</v>
      </c>
      <c r="K8" s="39">
        <v>1182</v>
      </c>
      <c r="L8" s="39">
        <v>27</v>
      </c>
      <c r="M8" s="39">
        <v>32</v>
      </c>
      <c r="N8" s="39">
        <v>6032</v>
      </c>
      <c r="O8" s="39">
        <v>675</v>
      </c>
      <c r="P8" s="39">
        <v>3631</v>
      </c>
      <c r="Q8" s="39">
        <v>973</v>
      </c>
      <c r="R8" s="39">
        <v>492</v>
      </c>
      <c r="S8" s="39">
        <v>287</v>
      </c>
      <c r="T8" s="39">
        <v>625</v>
      </c>
      <c r="U8" s="39">
        <v>13</v>
      </c>
      <c r="V8" s="39">
        <v>99</v>
      </c>
      <c r="W8" s="39">
        <v>1</v>
      </c>
      <c r="X8" s="39">
        <v>3</v>
      </c>
      <c r="Y8" s="39">
        <v>42</v>
      </c>
      <c r="Z8" s="39">
        <v>462</v>
      </c>
      <c r="AA8" s="39">
        <v>2</v>
      </c>
      <c r="AB8" s="39">
        <v>3</v>
      </c>
    </row>
    <row r="9" spans="1:28" x14ac:dyDescent="0.2">
      <c r="A9" s="39" t="s">
        <v>1312</v>
      </c>
      <c r="B9" s="39">
        <v>158764</v>
      </c>
      <c r="C9" s="39">
        <v>34619</v>
      </c>
      <c r="D9" s="39">
        <v>3189</v>
      </c>
      <c r="E9" s="39">
        <v>8677</v>
      </c>
      <c r="F9" s="39">
        <v>22783</v>
      </c>
      <c r="G9" s="39">
        <v>39956</v>
      </c>
      <c r="H9" s="39">
        <v>9819</v>
      </c>
      <c r="I9" s="39">
        <v>14057</v>
      </c>
      <c r="J9" s="39">
        <v>575</v>
      </c>
      <c r="K9" s="39">
        <v>13839</v>
      </c>
      <c r="L9" s="39">
        <v>1028</v>
      </c>
      <c r="M9" s="39">
        <v>655</v>
      </c>
      <c r="N9" s="39">
        <v>71357</v>
      </c>
      <c r="O9" s="39">
        <v>10438</v>
      </c>
      <c r="P9" s="39">
        <v>38998</v>
      </c>
      <c r="Q9" s="39">
        <v>11774</v>
      </c>
      <c r="R9" s="39">
        <v>5921</v>
      </c>
      <c r="S9" s="39">
        <v>4299</v>
      </c>
      <c r="T9" s="39">
        <v>13077</v>
      </c>
      <c r="U9" s="39">
        <v>674</v>
      </c>
      <c r="V9" s="39">
        <v>1569</v>
      </c>
      <c r="W9" s="39">
        <v>4329</v>
      </c>
      <c r="X9" s="39">
        <v>1443</v>
      </c>
      <c r="Y9" s="39">
        <v>3349</v>
      </c>
      <c r="Z9" s="39">
        <v>1130</v>
      </c>
      <c r="AA9" s="39">
        <v>270</v>
      </c>
      <c r="AB9" s="39">
        <v>315</v>
      </c>
    </row>
    <row r="10" spans="1:28" x14ac:dyDescent="0.2">
      <c r="A10" s="39" t="s">
        <v>1313</v>
      </c>
      <c r="B10" s="39">
        <v>158764</v>
      </c>
      <c r="C10" s="39">
        <v>34619</v>
      </c>
      <c r="D10" s="39">
        <v>3189</v>
      </c>
      <c r="E10" s="39">
        <v>8677</v>
      </c>
      <c r="F10" s="39">
        <v>22783</v>
      </c>
      <c r="G10" s="39">
        <v>39956</v>
      </c>
      <c r="H10" s="39">
        <v>9819</v>
      </c>
      <c r="I10" s="39">
        <v>14057</v>
      </c>
      <c r="J10" s="39">
        <v>575</v>
      </c>
      <c r="K10" s="39">
        <v>13839</v>
      </c>
      <c r="L10" s="39">
        <v>1028</v>
      </c>
      <c r="M10" s="39">
        <v>655</v>
      </c>
      <c r="N10" s="39">
        <v>71357</v>
      </c>
      <c r="O10" s="39">
        <v>10438</v>
      </c>
      <c r="P10" s="39">
        <v>38998</v>
      </c>
      <c r="Q10" s="39">
        <v>11774</v>
      </c>
      <c r="R10" s="39">
        <v>5921</v>
      </c>
      <c r="S10" s="39">
        <v>4299</v>
      </c>
      <c r="T10" s="39">
        <v>13077</v>
      </c>
      <c r="U10" s="39">
        <v>674</v>
      </c>
      <c r="V10" s="39">
        <v>1569</v>
      </c>
      <c r="W10" s="39">
        <v>4329</v>
      </c>
      <c r="X10" s="39">
        <v>1443</v>
      </c>
      <c r="Y10" s="39">
        <v>3349</v>
      </c>
      <c r="Z10" s="39">
        <v>1130</v>
      </c>
      <c r="AA10" s="39">
        <v>270</v>
      </c>
      <c r="AB10" s="39">
        <v>315</v>
      </c>
    </row>
    <row r="11" spans="1:28" x14ac:dyDescent="0.2">
      <c r="A11" s="39" t="s">
        <v>1314</v>
      </c>
      <c r="B11" s="39">
        <v>13240</v>
      </c>
      <c r="C11" s="39">
        <v>2842</v>
      </c>
      <c r="D11" s="39">
        <v>243</v>
      </c>
      <c r="E11" s="39">
        <v>753</v>
      </c>
      <c r="F11" s="39">
        <v>1848</v>
      </c>
      <c r="G11" s="39">
        <v>2970</v>
      </c>
      <c r="H11" s="39">
        <v>621</v>
      </c>
      <c r="I11" s="39">
        <v>1157</v>
      </c>
      <c r="J11" s="39">
        <v>45</v>
      </c>
      <c r="K11" s="39">
        <v>1024</v>
      </c>
      <c r="L11" s="39">
        <v>84</v>
      </c>
      <c r="M11" s="39">
        <v>40</v>
      </c>
      <c r="N11" s="39">
        <v>5902</v>
      </c>
      <c r="O11" s="39">
        <v>877</v>
      </c>
      <c r="P11" s="39">
        <v>3141</v>
      </c>
      <c r="Q11" s="39">
        <v>1041</v>
      </c>
      <c r="R11" s="39">
        <v>535</v>
      </c>
      <c r="S11" s="39">
        <v>317</v>
      </c>
      <c r="T11" s="39">
        <v>1539</v>
      </c>
      <c r="U11" s="39">
        <v>20</v>
      </c>
      <c r="V11" s="39">
        <v>97</v>
      </c>
      <c r="W11" s="39">
        <v>1419</v>
      </c>
      <c r="X11" s="39">
        <v>2</v>
      </c>
      <c r="Y11" s="39">
        <v>1</v>
      </c>
      <c r="Z11" s="39"/>
      <c r="AA11" s="39"/>
      <c r="AB11" s="39"/>
    </row>
    <row r="12" spans="1:28" x14ac:dyDescent="0.2">
      <c r="A12" s="39" t="s">
        <v>1315</v>
      </c>
      <c r="B12" s="39">
        <v>28711</v>
      </c>
      <c r="C12" s="39">
        <v>5523</v>
      </c>
      <c r="D12" s="39">
        <v>566</v>
      </c>
      <c r="E12" s="39">
        <v>1539</v>
      </c>
      <c r="F12" s="39">
        <v>3418</v>
      </c>
      <c r="G12" s="39">
        <v>6588</v>
      </c>
      <c r="H12" s="39">
        <v>1606</v>
      </c>
      <c r="I12" s="39">
        <v>2123</v>
      </c>
      <c r="J12" s="39">
        <v>121</v>
      </c>
      <c r="K12" s="39">
        <v>2400</v>
      </c>
      <c r="L12" s="39">
        <v>186</v>
      </c>
      <c r="M12" s="39">
        <v>152</v>
      </c>
      <c r="N12" s="39">
        <v>11846</v>
      </c>
      <c r="O12" s="39">
        <v>1745</v>
      </c>
      <c r="P12" s="39">
        <v>6340</v>
      </c>
      <c r="Q12" s="39">
        <v>1988</v>
      </c>
      <c r="R12" s="39">
        <v>1020</v>
      </c>
      <c r="S12" s="39">
        <v>755</v>
      </c>
      <c r="T12" s="39">
        <v>4767</v>
      </c>
      <c r="U12" s="39">
        <v>109</v>
      </c>
      <c r="V12" s="39">
        <v>260</v>
      </c>
      <c r="W12" s="39">
        <v>334</v>
      </c>
      <c r="X12" s="39">
        <v>809</v>
      </c>
      <c r="Y12" s="39">
        <v>2125</v>
      </c>
      <c r="Z12" s="39">
        <v>585</v>
      </c>
      <c r="AA12" s="39">
        <v>235</v>
      </c>
      <c r="AB12" s="39">
        <v>310</v>
      </c>
    </row>
    <row r="13" spans="1:28" x14ac:dyDescent="0.2">
      <c r="A13" s="39" t="s">
        <v>1316</v>
      </c>
      <c r="B13" s="39">
        <v>2484</v>
      </c>
      <c r="C13" s="39">
        <v>2</v>
      </c>
      <c r="D13" s="39"/>
      <c r="E13" s="39"/>
      <c r="F13" s="39">
        <v>2</v>
      </c>
      <c r="G13" s="39">
        <v>2</v>
      </c>
      <c r="H13" s="39"/>
      <c r="I13" s="39"/>
      <c r="J13" s="39"/>
      <c r="K13" s="39">
        <v>2</v>
      </c>
      <c r="L13" s="39"/>
      <c r="M13" s="39"/>
      <c r="N13" s="39">
        <v>1</v>
      </c>
      <c r="O13" s="39"/>
      <c r="P13" s="39">
        <v>1</v>
      </c>
      <c r="Q13" s="39"/>
      <c r="R13" s="39"/>
      <c r="S13" s="39"/>
      <c r="T13" s="39">
        <v>2479</v>
      </c>
      <c r="U13" s="39"/>
      <c r="V13" s="39">
        <v>1</v>
      </c>
      <c r="W13" s="39">
        <v>2478</v>
      </c>
      <c r="X13" s="39"/>
      <c r="Y13" s="39"/>
      <c r="Z13" s="39"/>
      <c r="AA13" s="39"/>
      <c r="AB13" s="39"/>
    </row>
    <row r="14" spans="1:28" x14ac:dyDescent="0.2">
      <c r="A14" s="39" t="s">
        <v>1317</v>
      </c>
      <c r="B14" s="39">
        <v>5964</v>
      </c>
      <c r="C14" s="39">
        <v>1122</v>
      </c>
      <c r="D14" s="39">
        <v>83</v>
      </c>
      <c r="E14" s="39">
        <v>184</v>
      </c>
      <c r="F14" s="39">
        <v>855</v>
      </c>
      <c r="G14" s="39">
        <v>1372</v>
      </c>
      <c r="H14" s="39">
        <v>260</v>
      </c>
      <c r="I14" s="39">
        <v>489</v>
      </c>
      <c r="J14" s="39">
        <v>7</v>
      </c>
      <c r="K14" s="39">
        <v>587</v>
      </c>
      <c r="L14" s="39">
        <v>14</v>
      </c>
      <c r="M14" s="39">
        <v>15</v>
      </c>
      <c r="N14" s="39">
        <v>2945</v>
      </c>
      <c r="O14" s="39">
        <v>288</v>
      </c>
      <c r="P14" s="39">
        <v>1909</v>
      </c>
      <c r="Q14" s="39">
        <v>442</v>
      </c>
      <c r="R14" s="39">
        <v>196</v>
      </c>
      <c r="S14" s="39">
        <v>112</v>
      </c>
      <c r="T14" s="39">
        <v>526</v>
      </c>
      <c r="U14" s="39"/>
      <c r="V14" s="39">
        <v>91</v>
      </c>
      <c r="W14" s="39"/>
      <c r="X14" s="39"/>
      <c r="Y14" s="39">
        <v>435</v>
      </c>
      <c r="Z14" s="39"/>
      <c r="AA14" s="39"/>
      <c r="AB14" s="39"/>
    </row>
    <row r="15" spans="1:28" x14ac:dyDescent="0.2">
      <c r="A15" s="39" t="s">
        <v>1318</v>
      </c>
      <c r="B15" s="39">
        <v>2264</v>
      </c>
      <c r="C15" s="39">
        <v>513</v>
      </c>
      <c r="D15" s="39">
        <v>72</v>
      </c>
      <c r="E15" s="39">
        <v>135</v>
      </c>
      <c r="F15" s="39">
        <v>306</v>
      </c>
      <c r="G15" s="39">
        <v>908</v>
      </c>
      <c r="H15" s="39">
        <v>259</v>
      </c>
      <c r="I15" s="39">
        <v>281</v>
      </c>
      <c r="J15" s="39">
        <v>55</v>
      </c>
      <c r="K15" s="39">
        <v>200</v>
      </c>
      <c r="L15" s="39">
        <v>60</v>
      </c>
      <c r="M15" s="39">
        <v>53</v>
      </c>
      <c r="N15" s="39">
        <v>739</v>
      </c>
      <c r="O15" s="39">
        <v>115</v>
      </c>
      <c r="P15" s="39">
        <v>346</v>
      </c>
      <c r="Q15" s="39">
        <v>154</v>
      </c>
      <c r="R15" s="39">
        <v>91</v>
      </c>
      <c r="S15" s="39">
        <v>41</v>
      </c>
      <c r="T15" s="39">
        <v>134</v>
      </c>
      <c r="U15" s="39"/>
      <c r="V15" s="39">
        <v>20</v>
      </c>
      <c r="W15" s="39"/>
      <c r="X15" s="39">
        <v>85</v>
      </c>
      <c r="Y15" s="39"/>
      <c r="Z15" s="39">
        <v>31</v>
      </c>
      <c r="AA15" s="39"/>
      <c r="AB15" s="39"/>
    </row>
    <row r="16" spans="1:28" x14ac:dyDescent="0.2">
      <c r="A16" s="39" t="s">
        <v>1319</v>
      </c>
      <c r="B16" s="39">
        <v>1492</v>
      </c>
      <c r="C16" s="39">
        <v>11</v>
      </c>
      <c r="D16" s="39">
        <v>3</v>
      </c>
      <c r="E16" s="39">
        <v>1</v>
      </c>
      <c r="F16" s="39">
        <v>7</v>
      </c>
      <c r="G16" s="39">
        <v>1461</v>
      </c>
      <c r="H16" s="39">
        <v>1436</v>
      </c>
      <c r="I16" s="39">
        <v>1</v>
      </c>
      <c r="J16" s="39"/>
      <c r="K16" s="39">
        <v>1</v>
      </c>
      <c r="L16" s="39"/>
      <c r="M16" s="39">
        <v>23</v>
      </c>
      <c r="N16" s="39">
        <v>11</v>
      </c>
      <c r="O16" s="39">
        <v>1</v>
      </c>
      <c r="P16" s="39">
        <v>7</v>
      </c>
      <c r="Q16" s="39">
        <v>1</v>
      </c>
      <c r="R16" s="39">
        <v>1</v>
      </c>
      <c r="S16" s="39">
        <v>1</v>
      </c>
      <c r="T16" s="39">
        <v>9</v>
      </c>
      <c r="U16" s="39"/>
      <c r="V16" s="39"/>
      <c r="W16" s="39">
        <v>1</v>
      </c>
      <c r="X16" s="39">
        <v>2</v>
      </c>
      <c r="Y16" s="39">
        <v>2</v>
      </c>
      <c r="Z16" s="39"/>
      <c r="AA16" s="39">
        <v>3</v>
      </c>
      <c r="AB16" s="39">
        <v>1</v>
      </c>
    </row>
    <row r="17" spans="1:28" x14ac:dyDescent="0.2">
      <c r="A17" s="39" t="s">
        <v>1320</v>
      </c>
      <c r="B17" s="39">
        <v>67074</v>
      </c>
      <c r="C17" s="39">
        <v>16233</v>
      </c>
      <c r="D17" s="39">
        <v>1401</v>
      </c>
      <c r="E17" s="39">
        <v>4030</v>
      </c>
      <c r="F17" s="39">
        <v>10809</v>
      </c>
      <c r="G17" s="39">
        <v>16631</v>
      </c>
      <c r="H17" s="39">
        <v>3604</v>
      </c>
      <c r="I17" s="39">
        <v>6039</v>
      </c>
      <c r="J17" s="39">
        <v>206</v>
      </c>
      <c r="K17" s="39">
        <v>6111</v>
      </c>
      <c r="L17" s="39">
        <v>445</v>
      </c>
      <c r="M17" s="39">
        <v>226</v>
      </c>
      <c r="N17" s="39">
        <v>32342</v>
      </c>
      <c r="O17" s="39">
        <v>4675</v>
      </c>
      <c r="P17" s="39">
        <v>17020</v>
      </c>
      <c r="Q17" s="39">
        <v>5599</v>
      </c>
      <c r="R17" s="39">
        <v>2978</v>
      </c>
      <c r="S17" s="39">
        <v>2076</v>
      </c>
      <c r="T17" s="39">
        <v>1934</v>
      </c>
      <c r="U17" s="39">
        <v>370</v>
      </c>
      <c r="V17" s="39">
        <v>735</v>
      </c>
      <c r="W17" s="39"/>
      <c r="X17" s="39">
        <v>439</v>
      </c>
      <c r="Y17" s="39">
        <v>389</v>
      </c>
      <c r="Z17" s="39"/>
      <c r="AA17" s="39"/>
      <c r="AB17" s="39">
        <v>1</v>
      </c>
    </row>
    <row r="18" spans="1:28" x14ac:dyDescent="0.2">
      <c r="A18" s="39" t="s">
        <v>1321</v>
      </c>
      <c r="B18" s="39">
        <v>4406</v>
      </c>
      <c r="C18" s="39">
        <v>990</v>
      </c>
      <c r="D18" s="39">
        <v>99</v>
      </c>
      <c r="E18" s="39">
        <v>248</v>
      </c>
      <c r="F18" s="39">
        <v>647</v>
      </c>
      <c r="G18" s="39">
        <v>1018</v>
      </c>
      <c r="H18" s="39">
        <v>208</v>
      </c>
      <c r="I18" s="39">
        <v>357</v>
      </c>
      <c r="J18" s="39">
        <v>8</v>
      </c>
      <c r="K18" s="39">
        <v>420</v>
      </c>
      <c r="L18" s="39">
        <v>11</v>
      </c>
      <c r="M18" s="39">
        <v>14</v>
      </c>
      <c r="N18" s="39">
        <v>2262</v>
      </c>
      <c r="O18" s="39">
        <v>276</v>
      </c>
      <c r="P18" s="39">
        <v>1277</v>
      </c>
      <c r="Q18" s="39">
        <v>421</v>
      </c>
      <c r="R18" s="39">
        <v>178</v>
      </c>
      <c r="S18" s="39">
        <v>120</v>
      </c>
      <c r="T18" s="39">
        <v>170</v>
      </c>
      <c r="U18" s="39">
        <v>24</v>
      </c>
      <c r="V18" s="39">
        <v>25</v>
      </c>
      <c r="W18" s="39"/>
      <c r="X18" s="39">
        <v>61</v>
      </c>
      <c r="Y18" s="39">
        <v>12</v>
      </c>
      <c r="Z18" s="39">
        <v>48</v>
      </c>
      <c r="AA18" s="39"/>
      <c r="AB18" s="39"/>
    </row>
    <row r="19" spans="1:28" x14ac:dyDescent="0.2">
      <c r="A19" s="39" t="s">
        <v>1322</v>
      </c>
      <c r="B19" s="39">
        <v>1080</v>
      </c>
      <c r="C19" s="39">
        <v>158</v>
      </c>
      <c r="D19" s="39">
        <v>32</v>
      </c>
      <c r="E19" s="39">
        <v>64</v>
      </c>
      <c r="F19" s="39">
        <v>62</v>
      </c>
      <c r="G19" s="39">
        <v>241</v>
      </c>
      <c r="H19" s="39">
        <v>64</v>
      </c>
      <c r="I19" s="39">
        <v>93</v>
      </c>
      <c r="J19" s="39">
        <v>8</v>
      </c>
      <c r="K19" s="39">
        <v>44</v>
      </c>
      <c r="L19" s="39">
        <v>21</v>
      </c>
      <c r="M19" s="39">
        <v>11</v>
      </c>
      <c r="N19" s="39">
        <v>628</v>
      </c>
      <c r="O19" s="39">
        <v>161</v>
      </c>
      <c r="P19" s="39">
        <v>320</v>
      </c>
      <c r="Q19" s="39">
        <v>116</v>
      </c>
      <c r="R19" s="39">
        <v>14</v>
      </c>
      <c r="S19" s="39">
        <v>17</v>
      </c>
      <c r="T19" s="39">
        <v>53</v>
      </c>
      <c r="U19" s="39"/>
      <c r="V19" s="39">
        <v>2</v>
      </c>
      <c r="W19" s="39"/>
      <c r="X19" s="39">
        <v>20</v>
      </c>
      <c r="Y19" s="39">
        <v>4</v>
      </c>
      <c r="Z19" s="39"/>
      <c r="AA19" s="39">
        <v>27</v>
      </c>
      <c r="AB19" s="39"/>
    </row>
    <row r="20" spans="1:28" x14ac:dyDescent="0.2">
      <c r="A20" s="39" t="s">
        <v>1323</v>
      </c>
      <c r="B20" s="39">
        <v>18846</v>
      </c>
      <c r="C20" s="39">
        <v>4263</v>
      </c>
      <c r="D20" s="39">
        <v>455</v>
      </c>
      <c r="E20" s="39">
        <v>1104</v>
      </c>
      <c r="F20" s="39">
        <v>2705</v>
      </c>
      <c r="G20" s="39">
        <v>5269</v>
      </c>
      <c r="H20" s="39">
        <v>1117</v>
      </c>
      <c r="I20" s="39">
        <v>2051</v>
      </c>
      <c r="J20" s="39">
        <v>89</v>
      </c>
      <c r="K20" s="39">
        <v>1760</v>
      </c>
      <c r="L20" s="39">
        <v>171</v>
      </c>
      <c r="M20" s="39">
        <v>81</v>
      </c>
      <c r="N20" s="39">
        <v>8481</v>
      </c>
      <c r="O20" s="39">
        <v>1620</v>
      </c>
      <c r="P20" s="39">
        <v>4892</v>
      </c>
      <c r="Q20" s="39">
        <v>1005</v>
      </c>
      <c r="R20" s="39">
        <v>398</v>
      </c>
      <c r="S20" s="39">
        <v>571</v>
      </c>
      <c r="T20" s="39">
        <v>835</v>
      </c>
      <c r="U20" s="39">
        <v>139</v>
      </c>
      <c r="V20" s="39">
        <v>239</v>
      </c>
      <c r="W20" s="39">
        <v>97</v>
      </c>
      <c r="X20" s="39">
        <v>23</v>
      </c>
      <c r="Y20" s="39">
        <v>334</v>
      </c>
      <c r="Z20" s="39"/>
      <c r="AA20" s="39">
        <v>3</v>
      </c>
      <c r="AB20" s="39"/>
    </row>
    <row r="21" spans="1:28" x14ac:dyDescent="0.2">
      <c r="A21" s="39" t="s">
        <v>1324</v>
      </c>
      <c r="B21" s="39">
        <v>11194.013999999999</v>
      </c>
      <c r="C21" s="39">
        <v>2303.174</v>
      </c>
      <c r="D21" s="39">
        <v>184.59400000000002</v>
      </c>
      <c r="E21" s="39">
        <v>616.00600000000009</v>
      </c>
      <c r="F21" s="39">
        <v>1502.5740000000001</v>
      </c>
      <c r="G21" s="39">
        <v>2419.58</v>
      </c>
      <c r="H21" s="39">
        <v>508.697</v>
      </c>
      <c r="I21" s="39">
        <v>901.399</v>
      </c>
      <c r="J21" s="39">
        <v>35.734999999999999</v>
      </c>
      <c r="K21" s="39">
        <v>864.90600000000006</v>
      </c>
      <c r="L21" s="39">
        <v>74.13600000000001</v>
      </c>
      <c r="M21" s="39">
        <v>34.707000000000001</v>
      </c>
      <c r="N21" s="39">
        <v>4971.973</v>
      </c>
      <c r="O21" s="39">
        <v>728.73400000000004</v>
      </c>
      <c r="P21" s="39">
        <v>2665.2809999999999</v>
      </c>
      <c r="Q21" s="39">
        <v>876.87600000000009</v>
      </c>
      <c r="R21" s="39">
        <v>443.392</v>
      </c>
      <c r="S21" s="39">
        <v>257.69</v>
      </c>
      <c r="T21" s="39">
        <v>1499.287</v>
      </c>
      <c r="U21" s="39">
        <v>16.387</v>
      </c>
      <c r="V21" s="39">
        <v>85.08</v>
      </c>
      <c r="W21" s="39">
        <v>1395.607</v>
      </c>
      <c r="X21" s="39">
        <v>1.2130000000000001</v>
      </c>
      <c r="Y21" s="39">
        <v>1</v>
      </c>
      <c r="Z21" s="39"/>
      <c r="AA21" s="39"/>
      <c r="AB21" s="39"/>
    </row>
    <row r="22" spans="1:28" x14ac:dyDescent="0.2">
      <c r="A22" s="39" t="s">
        <v>1325</v>
      </c>
      <c r="B22" s="39">
        <v>24750.913</v>
      </c>
      <c r="C22" s="39">
        <v>4666.1350000000002</v>
      </c>
      <c r="D22" s="39">
        <v>478.62700000000001</v>
      </c>
      <c r="E22" s="39">
        <v>1260.2660000000001</v>
      </c>
      <c r="F22" s="39">
        <v>2927.2420000000002</v>
      </c>
      <c r="G22" s="39">
        <v>5590.4920000000002</v>
      </c>
      <c r="H22" s="39">
        <v>1341.89</v>
      </c>
      <c r="I22" s="39">
        <v>1757.971</v>
      </c>
      <c r="J22" s="39">
        <v>104.429</v>
      </c>
      <c r="K22" s="39">
        <v>2095.2130000000002</v>
      </c>
      <c r="L22" s="39">
        <v>163.91499999999999</v>
      </c>
      <c r="M22" s="39">
        <v>127.07400000000001</v>
      </c>
      <c r="N22" s="39">
        <v>10228.044</v>
      </c>
      <c r="O22" s="39">
        <v>1484.421</v>
      </c>
      <c r="P22" s="39">
        <v>5537.7130000000006</v>
      </c>
      <c r="Q22" s="39">
        <v>1704.828</v>
      </c>
      <c r="R22" s="39">
        <v>879.85900000000004</v>
      </c>
      <c r="S22" s="39">
        <v>621.22300000000007</v>
      </c>
      <c r="T22" s="39">
        <v>4266.2420000000002</v>
      </c>
      <c r="U22" s="39">
        <v>99.619</v>
      </c>
      <c r="V22" s="39">
        <v>239.018</v>
      </c>
      <c r="W22" s="39">
        <v>319.65899999999999</v>
      </c>
      <c r="X22" s="39">
        <v>582.84400000000005</v>
      </c>
      <c r="Y22" s="39">
        <v>1986.575</v>
      </c>
      <c r="Z22" s="39">
        <v>529.1</v>
      </c>
      <c r="AA22" s="39">
        <v>215.91800000000001</v>
      </c>
      <c r="AB22" s="39">
        <v>293.50900000000001</v>
      </c>
    </row>
    <row r="23" spans="1:28" x14ac:dyDescent="0.2">
      <c r="A23" s="39" t="s">
        <v>1326</v>
      </c>
      <c r="B23" s="39">
        <v>2388.85</v>
      </c>
      <c r="C23" s="39">
        <v>2</v>
      </c>
      <c r="D23" s="39"/>
      <c r="E23" s="39"/>
      <c r="F23" s="39">
        <v>2</v>
      </c>
      <c r="G23" s="39">
        <v>0.79100000000000004</v>
      </c>
      <c r="H23" s="39"/>
      <c r="I23" s="39"/>
      <c r="J23" s="39"/>
      <c r="K23" s="39">
        <v>0.79100000000000004</v>
      </c>
      <c r="L23" s="39"/>
      <c r="M23" s="39"/>
      <c r="N23" s="39">
        <v>0.4</v>
      </c>
      <c r="O23" s="39"/>
      <c r="P23" s="39">
        <v>0.4</v>
      </c>
      <c r="Q23" s="39"/>
      <c r="R23" s="39"/>
      <c r="S23" s="39"/>
      <c r="T23" s="39">
        <v>2385.6590000000001</v>
      </c>
      <c r="U23" s="39"/>
      <c r="V23" s="39">
        <v>0.5</v>
      </c>
      <c r="W23" s="39">
        <v>2385.1590000000001</v>
      </c>
      <c r="X23" s="39"/>
      <c r="Y23" s="39"/>
      <c r="Z23" s="39"/>
      <c r="AA23" s="39"/>
      <c r="AB23" s="39"/>
    </row>
    <row r="24" spans="1:28" x14ac:dyDescent="0.2">
      <c r="A24" s="39" t="s">
        <v>1327</v>
      </c>
      <c r="B24" s="39">
        <v>5371.027</v>
      </c>
      <c r="C24" s="39">
        <v>1014.8530000000001</v>
      </c>
      <c r="D24" s="39">
        <v>68.814999999999998</v>
      </c>
      <c r="E24" s="39">
        <v>162.10599999999999</v>
      </c>
      <c r="F24" s="39">
        <v>783.93200000000002</v>
      </c>
      <c r="G24" s="39">
        <v>1214.461</v>
      </c>
      <c r="H24" s="39">
        <v>244.28300000000002</v>
      </c>
      <c r="I24" s="39">
        <v>414.23099999999999</v>
      </c>
      <c r="J24" s="39">
        <v>6.6</v>
      </c>
      <c r="K24" s="39">
        <v>522.84100000000001</v>
      </c>
      <c r="L24" s="39">
        <v>12.773000000000001</v>
      </c>
      <c r="M24" s="39">
        <v>13.733000000000001</v>
      </c>
      <c r="N24" s="39">
        <v>2645.1510000000003</v>
      </c>
      <c r="O24" s="39">
        <v>244.09200000000001</v>
      </c>
      <c r="P24" s="39">
        <v>1735.9110000000001</v>
      </c>
      <c r="Q24" s="39">
        <v>398.04900000000004</v>
      </c>
      <c r="R24" s="39">
        <v>167.982</v>
      </c>
      <c r="S24" s="39">
        <v>99.117000000000004</v>
      </c>
      <c r="T24" s="39">
        <v>496.56200000000001</v>
      </c>
      <c r="U24" s="39"/>
      <c r="V24" s="39">
        <v>81.868000000000009</v>
      </c>
      <c r="W24" s="39"/>
      <c r="X24" s="39"/>
      <c r="Y24" s="39">
        <v>414.69400000000002</v>
      </c>
      <c r="Z24" s="39"/>
      <c r="AA24" s="39"/>
      <c r="AB24" s="39"/>
    </row>
    <row r="25" spans="1:28" x14ac:dyDescent="0.2">
      <c r="A25" s="39" t="s">
        <v>1328</v>
      </c>
      <c r="B25" s="39">
        <v>1899.1480000000001</v>
      </c>
      <c r="C25" s="39">
        <v>426.65</v>
      </c>
      <c r="D25" s="39">
        <v>59.94</v>
      </c>
      <c r="E25" s="39">
        <v>116.09400000000001</v>
      </c>
      <c r="F25" s="39">
        <v>250.61600000000001</v>
      </c>
      <c r="G25" s="39">
        <v>766.23800000000006</v>
      </c>
      <c r="H25" s="39">
        <v>213.928</v>
      </c>
      <c r="I25" s="39">
        <v>237.53100000000001</v>
      </c>
      <c r="J25" s="39">
        <v>47.115000000000002</v>
      </c>
      <c r="K25" s="39">
        <v>173.203</v>
      </c>
      <c r="L25" s="39">
        <v>50.782000000000004</v>
      </c>
      <c r="M25" s="39">
        <v>43.679000000000002</v>
      </c>
      <c r="N25" s="39">
        <v>626.05200000000002</v>
      </c>
      <c r="O25" s="39">
        <v>83.887</v>
      </c>
      <c r="P25" s="39">
        <v>299.483</v>
      </c>
      <c r="Q25" s="39">
        <v>137.56300000000002</v>
      </c>
      <c r="R25" s="39">
        <v>75.28</v>
      </c>
      <c r="S25" s="39">
        <v>29.839000000000002</v>
      </c>
      <c r="T25" s="39">
        <v>80.207999999999998</v>
      </c>
      <c r="U25" s="39"/>
      <c r="V25" s="39">
        <v>18.106000000000002</v>
      </c>
      <c r="W25" s="39"/>
      <c r="X25" s="39">
        <v>40.002000000000002</v>
      </c>
      <c r="Y25" s="39"/>
      <c r="Z25" s="39">
        <v>22.1</v>
      </c>
      <c r="AA25" s="39"/>
      <c r="AB25" s="39"/>
    </row>
    <row r="26" spans="1:28" x14ac:dyDescent="0.2">
      <c r="A26" s="39" t="s">
        <v>1329</v>
      </c>
      <c r="B26" s="39">
        <v>1139.896</v>
      </c>
      <c r="C26" s="39">
        <v>9.4730000000000008</v>
      </c>
      <c r="D26" s="39">
        <v>2.64</v>
      </c>
      <c r="E26" s="39">
        <v>0.8</v>
      </c>
      <c r="F26" s="39">
        <v>6.0330000000000004</v>
      </c>
      <c r="G26" s="39">
        <v>1111.5999999999999</v>
      </c>
      <c r="H26" s="39">
        <v>1087.1199999999999</v>
      </c>
      <c r="I26" s="39">
        <v>1</v>
      </c>
      <c r="J26" s="39"/>
      <c r="K26" s="39">
        <v>1</v>
      </c>
      <c r="L26" s="39"/>
      <c r="M26" s="39">
        <v>22.48</v>
      </c>
      <c r="N26" s="39">
        <v>10.8</v>
      </c>
      <c r="O26" s="39">
        <v>1</v>
      </c>
      <c r="P26" s="39">
        <v>6.8</v>
      </c>
      <c r="Q26" s="39">
        <v>1</v>
      </c>
      <c r="R26" s="39">
        <v>1</v>
      </c>
      <c r="S26" s="39">
        <v>1</v>
      </c>
      <c r="T26" s="39">
        <v>8.0229999999999997</v>
      </c>
      <c r="U26" s="39"/>
      <c r="V26" s="39"/>
      <c r="W26" s="39">
        <v>0.75</v>
      </c>
      <c r="X26" s="39">
        <v>1.5</v>
      </c>
      <c r="Y26" s="39">
        <v>2</v>
      </c>
      <c r="Z26" s="39"/>
      <c r="AA26" s="39">
        <v>2.7730000000000001</v>
      </c>
      <c r="AB26" s="39">
        <v>1</v>
      </c>
    </row>
    <row r="27" spans="1:28" x14ac:dyDescent="0.2">
      <c r="A27" s="39" t="s">
        <v>1330</v>
      </c>
      <c r="B27" s="39">
        <v>58172.733999999997</v>
      </c>
      <c r="C27" s="39">
        <v>14003.905000000001</v>
      </c>
      <c r="D27" s="39">
        <v>1143.326</v>
      </c>
      <c r="E27" s="39">
        <v>3449.3520000000003</v>
      </c>
      <c r="F27" s="39">
        <v>9411.2270000000008</v>
      </c>
      <c r="G27" s="39">
        <v>14019.798000000001</v>
      </c>
      <c r="H27" s="39">
        <v>2993.6910000000003</v>
      </c>
      <c r="I27" s="39">
        <v>5012.7840000000006</v>
      </c>
      <c r="J27" s="39">
        <v>169.00700000000001</v>
      </c>
      <c r="K27" s="39">
        <v>5297.518</v>
      </c>
      <c r="L27" s="39">
        <v>363.471</v>
      </c>
      <c r="M27" s="39">
        <v>183.327</v>
      </c>
      <c r="N27" s="39">
        <v>28552.880000000001</v>
      </c>
      <c r="O27" s="39">
        <v>4038.4280000000003</v>
      </c>
      <c r="P27" s="39">
        <v>15209.154</v>
      </c>
      <c r="Q27" s="39">
        <v>4990.2330000000002</v>
      </c>
      <c r="R27" s="39">
        <v>2603.6280000000002</v>
      </c>
      <c r="S27" s="39">
        <v>1711.4370000000001</v>
      </c>
      <c r="T27" s="39">
        <v>1596.1510000000001</v>
      </c>
      <c r="U27" s="39">
        <v>363.166</v>
      </c>
      <c r="V27" s="39">
        <v>668.05700000000002</v>
      </c>
      <c r="W27" s="39"/>
      <c r="X27" s="39">
        <v>298.69300000000004</v>
      </c>
      <c r="Y27" s="39">
        <v>265.23500000000001</v>
      </c>
      <c r="Z27" s="39"/>
      <c r="AA27" s="39"/>
      <c r="AB27" s="39">
        <v>1</v>
      </c>
    </row>
    <row r="28" spans="1:28" x14ac:dyDescent="0.2">
      <c r="A28" s="39" t="s">
        <v>1331</v>
      </c>
      <c r="B28" s="39">
        <v>3781.5370000000003</v>
      </c>
      <c r="C28" s="39">
        <v>832.62700000000007</v>
      </c>
      <c r="D28" s="39">
        <v>80.186000000000007</v>
      </c>
      <c r="E28" s="39">
        <v>206.88600000000002</v>
      </c>
      <c r="F28" s="39">
        <v>545.55499999999995</v>
      </c>
      <c r="G28" s="39">
        <v>888.66</v>
      </c>
      <c r="H28" s="39">
        <v>181.089</v>
      </c>
      <c r="I28" s="39">
        <v>301.94800000000004</v>
      </c>
      <c r="J28" s="39">
        <v>7.7460000000000004</v>
      </c>
      <c r="K28" s="39">
        <v>373.92400000000004</v>
      </c>
      <c r="L28" s="39">
        <v>10.373000000000001</v>
      </c>
      <c r="M28" s="39">
        <v>13.58</v>
      </c>
      <c r="N28" s="39">
        <v>1956.0490000000002</v>
      </c>
      <c r="O28" s="39">
        <v>248.25800000000001</v>
      </c>
      <c r="P28" s="39">
        <v>1096.0260000000001</v>
      </c>
      <c r="Q28" s="39">
        <v>368.43700000000001</v>
      </c>
      <c r="R28" s="39">
        <v>147.751</v>
      </c>
      <c r="S28" s="39">
        <v>95.576999999999998</v>
      </c>
      <c r="T28" s="39">
        <v>104.20100000000001</v>
      </c>
      <c r="U28" s="39">
        <v>22.072000000000003</v>
      </c>
      <c r="V28" s="39">
        <v>21.9</v>
      </c>
      <c r="W28" s="39"/>
      <c r="X28" s="39">
        <v>29.5</v>
      </c>
      <c r="Y28" s="39">
        <v>9.8930000000000007</v>
      </c>
      <c r="Z28" s="39">
        <v>20.836000000000002</v>
      </c>
      <c r="AA28" s="39"/>
      <c r="AB28" s="39"/>
    </row>
    <row r="29" spans="1:28" x14ac:dyDescent="0.2">
      <c r="A29" s="39" t="s">
        <v>1332</v>
      </c>
      <c r="B29" s="39">
        <v>909.26300000000003</v>
      </c>
      <c r="C29" s="39">
        <v>126.65100000000001</v>
      </c>
      <c r="D29" s="39">
        <v>22.395</v>
      </c>
      <c r="E29" s="39">
        <v>48.586000000000006</v>
      </c>
      <c r="F29" s="39">
        <v>55.67</v>
      </c>
      <c r="G29" s="39">
        <v>182.839</v>
      </c>
      <c r="H29" s="39">
        <v>45.084000000000003</v>
      </c>
      <c r="I29" s="39">
        <v>71.323000000000008</v>
      </c>
      <c r="J29" s="39">
        <v>6.84</v>
      </c>
      <c r="K29" s="39">
        <v>34.784999999999997</v>
      </c>
      <c r="L29" s="39">
        <v>15.874000000000001</v>
      </c>
      <c r="M29" s="39">
        <v>8.9329999999999998</v>
      </c>
      <c r="N29" s="39">
        <v>553</v>
      </c>
      <c r="O29" s="39">
        <v>145.06100000000001</v>
      </c>
      <c r="P29" s="39">
        <v>288.94400000000002</v>
      </c>
      <c r="Q29" s="39">
        <v>94.862000000000009</v>
      </c>
      <c r="R29" s="39">
        <v>9.3060000000000009</v>
      </c>
      <c r="S29" s="39">
        <v>14.827</v>
      </c>
      <c r="T29" s="39">
        <v>46.773000000000003</v>
      </c>
      <c r="U29" s="39"/>
      <c r="V29" s="39">
        <v>2</v>
      </c>
      <c r="W29" s="39"/>
      <c r="X29" s="39">
        <v>15.173</v>
      </c>
      <c r="Y29" s="39">
        <v>4</v>
      </c>
      <c r="Z29" s="39"/>
      <c r="AA29" s="39">
        <v>25.6</v>
      </c>
      <c r="AB29" s="39"/>
    </row>
    <row r="30" spans="1:28" x14ac:dyDescent="0.2">
      <c r="A30" s="39" t="s">
        <v>1333</v>
      </c>
      <c r="B30" s="39">
        <v>13837.758</v>
      </c>
      <c r="C30" s="39">
        <v>3050.1379999999999</v>
      </c>
      <c r="D30" s="39">
        <v>318.38900000000001</v>
      </c>
      <c r="E30" s="39">
        <v>795.37400000000002</v>
      </c>
      <c r="F30" s="39">
        <v>1936.375</v>
      </c>
      <c r="G30" s="39">
        <v>4055.2930000000001</v>
      </c>
      <c r="H30" s="39">
        <v>827.20600000000002</v>
      </c>
      <c r="I30" s="39">
        <v>1559.0690000000002</v>
      </c>
      <c r="J30" s="39">
        <v>67.424999999999997</v>
      </c>
      <c r="K30" s="39">
        <v>1416.5430000000001</v>
      </c>
      <c r="L30" s="39">
        <v>121.107</v>
      </c>
      <c r="M30" s="39">
        <v>63.943000000000005</v>
      </c>
      <c r="N30" s="39">
        <v>5979.33</v>
      </c>
      <c r="O30" s="39">
        <v>982.7890000000001</v>
      </c>
      <c r="P30" s="39">
        <v>3663.2870000000003</v>
      </c>
      <c r="Q30" s="39">
        <v>672.34800000000007</v>
      </c>
      <c r="R30" s="39">
        <v>259.96699999999998</v>
      </c>
      <c r="S30" s="39">
        <v>400.93900000000002</v>
      </c>
      <c r="T30" s="39">
        <v>752.99700000000007</v>
      </c>
      <c r="U30" s="39">
        <v>112.89200000000001</v>
      </c>
      <c r="V30" s="39">
        <v>211.90900000000002</v>
      </c>
      <c r="W30" s="39">
        <v>91.032000000000011</v>
      </c>
      <c r="X30" s="39">
        <v>21.614000000000001</v>
      </c>
      <c r="Y30" s="39">
        <v>312.55</v>
      </c>
      <c r="Z30" s="39"/>
      <c r="AA30" s="39">
        <v>3</v>
      </c>
      <c r="AB30" s="39"/>
    </row>
    <row r="31" spans="1:28" x14ac:dyDescent="0.2">
      <c r="A31" s="39" t="s">
        <v>1334</v>
      </c>
      <c r="B31" s="39">
        <v>1899.1480000000001</v>
      </c>
      <c r="C31" s="39">
        <v>426.65</v>
      </c>
      <c r="D31" s="39">
        <v>59.94</v>
      </c>
      <c r="E31" s="39">
        <v>116.09400000000001</v>
      </c>
      <c r="F31" s="39">
        <v>250.61600000000001</v>
      </c>
      <c r="G31" s="39">
        <v>766.23800000000006</v>
      </c>
      <c r="H31" s="39">
        <v>213.928</v>
      </c>
      <c r="I31" s="39">
        <v>237.53100000000001</v>
      </c>
      <c r="J31" s="39">
        <v>47.115000000000002</v>
      </c>
      <c r="K31" s="39">
        <v>173.203</v>
      </c>
      <c r="L31" s="39">
        <v>50.782000000000004</v>
      </c>
      <c r="M31" s="39">
        <v>43.679000000000002</v>
      </c>
      <c r="N31" s="39">
        <v>626.05200000000002</v>
      </c>
      <c r="O31" s="39">
        <v>83.887</v>
      </c>
      <c r="P31" s="39">
        <v>299.483</v>
      </c>
      <c r="Q31" s="39">
        <v>137.56300000000002</v>
      </c>
      <c r="R31" s="39">
        <v>75.28</v>
      </c>
      <c r="S31" s="39">
        <v>29.839000000000002</v>
      </c>
      <c r="T31" s="39">
        <v>80.207999999999998</v>
      </c>
      <c r="U31" s="39"/>
      <c r="V31" s="39">
        <v>18.106000000000002</v>
      </c>
      <c r="W31" s="39"/>
      <c r="X31" s="39">
        <v>40.002000000000002</v>
      </c>
      <c r="Y31" s="39"/>
      <c r="Z31" s="39">
        <v>22.1</v>
      </c>
      <c r="AA31" s="39"/>
      <c r="AB31" s="39"/>
    </row>
    <row r="32" spans="1:28" x14ac:dyDescent="0.2">
      <c r="A32" s="39" t="s">
        <v>1335</v>
      </c>
      <c r="B32" s="39">
        <v>691.12599999999998</v>
      </c>
      <c r="C32" s="39">
        <v>139.45400000000001</v>
      </c>
      <c r="D32" s="39">
        <v>19.62</v>
      </c>
      <c r="E32" s="39">
        <v>43.414000000000001</v>
      </c>
      <c r="F32" s="39">
        <v>76.42</v>
      </c>
      <c r="G32" s="39">
        <v>295.416</v>
      </c>
      <c r="H32" s="39">
        <v>81.188000000000002</v>
      </c>
      <c r="I32" s="39">
        <v>85.22</v>
      </c>
      <c r="J32" s="39">
        <v>10.427000000000001</v>
      </c>
      <c r="K32" s="39">
        <v>95.45</v>
      </c>
      <c r="L32" s="39">
        <v>13.6</v>
      </c>
      <c r="M32" s="39">
        <v>9.5310000000000006</v>
      </c>
      <c r="N32" s="39">
        <v>246.55600000000001</v>
      </c>
      <c r="O32" s="39">
        <v>30.963000000000001</v>
      </c>
      <c r="P32" s="39">
        <v>134.77500000000001</v>
      </c>
      <c r="Q32" s="39">
        <v>39.072000000000003</v>
      </c>
      <c r="R32" s="39">
        <v>25.218</v>
      </c>
      <c r="S32" s="39">
        <v>16.528000000000002</v>
      </c>
      <c r="T32" s="39">
        <v>9.6999999999999993</v>
      </c>
      <c r="U32" s="39"/>
      <c r="V32" s="39"/>
      <c r="W32" s="39"/>
      <c r="X32" s="39"/>
      <c r="Y32" s="39">
        <v>5.6</v>
      </c>
      <c r="Z32" s="39">
        <v>3.1</v>
      </c>
      <c r="AA32" s="39">
        <v>1</v>
      </c>
      <c r="AB32" s="39"/>
    </row>
    <row r="33" spans="1:28" x14ac:dyDescent="0.2">
      <c r="A33" s="39" t="s">
        <v>1336</v>
      </c>
      <c r="B33" s="39">
        <v>11489.445</v>
      </c>
      <c r="C33" s="39">
        <v>2546.3589999999999</v>
      </c>
      <c r="D33" s="39">
        <v>185.19900000000001</v>
      </c>
      <c r="E33" s="39">
        <v>502.19499999999999</v>
      </c>
      <c r="F33" s="39">
        <v>1858.9649999999999</v>
      </c>
      <c r="G33" s="39">
        <v>2826.9050000000002</v>
      </c>
      <c r="H33" s="39">
        <v>490.74900000000002</v>
      </c>
      <c r="I33" s="39">
        <v>1209.04</v>
      </c>
      <c r="J33" s="39">
        <v>25.133000000000003</v>
      </c>
      <c r="K33" s="39">
        <v>1053.807</v>
      </c>
      <c r="L33" s="39">
        <v>19.945</v>
      </c>
      <c r="M33" s="39">
        <v>28.231000000000002</v>
      </c>
      <c r="N33" s="39">
        <v>5528.8630000000003</v>
      </c>
      <c r="O33" s="39">
        <v>608.68100000000004</v>
      </c>
      <c r="P33" s="39">
        <v>3344.567</v>
      </c>
      <c r="Q33" s="39">
        <v>902.81400000000008</v>
      </c>
      <c r="R33" s="39">
        <v>432.89400000000001</v>
      </c>
      <c r="S33" s="39">
        <v>239.90700000000001</v>
      </c>
      <c r="T33" s="39">
        <v>587.31799999999998</v>
      </c>
      <c r="U33" s="39">
        <v>12.1</v>
      </c>
      <c r="V33" s="39">
        <v>97.906000000000006</v>
      </c>
      <c r="W33" s="39">
        <v>1</v>
      </c>
      <c r="X33" s="39">
        <v>2.5</v>
      </c>
      <c r="Y33" s="39">
        <v>36.806000000000004</v>
      </c>
      <c r="Z33" s="39">
        <v>432.00600000000003</v>
      </c>
      <c r="AA33" s="39">
        <v>2</v>
      </c>
      <c r="AB33" s="39">
        <v>3</v>
      </c>
    </row>
    <row r="34" spans="1:28" x14ac:dyDescent="0.2">
      <c r="A34" s="39" t="s">
        <v>1337</v>
      </c>
      <c r="B34" s="39">
        <v>135625.71100000001</v>
      </c>
      <c r="C34" s="39">
        <v>29121.419000000002</v>
      </c>
      <c r="D34" s="39">
        <v>2563.7310000000002</v>
      </c>
      <c r="E34" s="39">
        <v>7201.0790000000006</v>
      </c>
      <c r="F34" s="39">
        <v>19356.609</v>
      </c>
      <c r="G34" s="39">
        <v>33372.073000000004</v>
      </c>
      <c r="H34" s="39">
        <v>8014.9250000000002</v>
      </c>
      <c r="I34" s="39">
        <v>11551.516</v>
      </c>
      <c r="J34" s="39">
        <v>480.45700000000005</v>
      </c>
      <c r="K34" s="39">
        <v>11929.981</v>
      </c>
      <c r="L34" s="39">
        <v>845.976</v>
      </c>
      <c r="M34" s="39">
        <v>549.21800000000007</v>
      </c>
      <c r="N34" s="39">
        <v>61299.097999999998</v>
      </c>
      <c r="O34" s="39">
        <v>8596.3140000000003</v>
      </c>
      <c r="P34" s="39">
        <v>33982.341</v>
      </c>
      <c r="Q34" s="39">
        <v>10186.082</v>
      </c>
      <c r="R34" s="39">
        <v>5046.277</v>
      </c>
      <c r="S34" s="39">
        <v>3488.0840000000003</v>
      </c>
      <c r="T34" s="39">
        <v>11833.120999999999</v>
      </c>
      <c r="U34" s="39">
        <v>626.23599999999999</v>
      </c>
      <c r="V34" s="39">
        <v>1426.3440000000001</v>
      </c>
      <c r="W34" s="39">
        <v>4193.2070000000003</v>
      </c>
      <c r="X34" s="39">
        <v>993.0390000000001</v>
      </c>
      <c r="Y34" s="39">
        <v>3038.3530000000001</v>
      </c>
      <c r="Z34" s="39">
        <v>1007.1420000000001</v>
      </c>
      <c r="AA34" s="39">
        <v>250.29100000000003</v>
      </c>
      <c r="AB34" s="39">
        <v>298.50900000000001</v>
      </c>
    </row>
    <row r="35" spans="1:28" x14ac:dyDescent="0.2">
      <c r="A35" s="39" t="s">
        <v>1338</v>
      </c>
      <c r="B35" s="39">
        <v>135625.71100000001</v>
      </c>
      <c r="C35" s="39">
        <v>29121.419000000002</v>
      </c>
      <c r="D35" s="39">
        <v>2563.7310000000002</v>
      </c>
      <c r="E35" s="39">
        <v>7201.0790000000006</v>
      </c>
      <c r="F35" s="39">
        <v>19356.609</v>
      </c>
      <c r="G35" s="39">
        <v>33372.073000000004</v>
      </c>
      <c r="H35" s="39">
        <v>8014.9250000000002</v>
      </c>
      <c r="I35" s="39">
        <v>11551.516</v>
      </c>
      <c r="J35" s="39">
        <v>480.45700000000005</v>
      </c>
      <c r="K35" s="39">
        <v>11929.981</v>
      </c>
      <c r="L35" s="39">
        <v>845.976</v>
      </c>
      <c r="M35" s="39">
        <v>549.21800000000007</v>
      </c>
      <c r="N35" s="39">
        <v>61299.097999999998</v>
      </c>
      <c r="O35" s="39">
        <v>8596.3140000000003</v>
      </c>
      <c r="P35" s="39">
        <v>33982.341</v>
      </c>
      <c r="Q35" s="39">
        <v>10186.082</v>
      </c>
      <c r="R35" s="39">
        <v>5046.277</v>
      </c>
      <c r="S35" s="39">
        <v>3488.0840000000003</v>
      </c>
      <c r="T35" s="39">
        <v>11833.120999999999</v>
      </c>
      <c r="U35" s="39">
        <v>626.23599999999999</v>
      </c>
      <c r="V35" s="39">
        <v>1426.3440000000001</v>
      </c>
      <c r="W35" s="39">
        <v>4193.2070000000003</v>
      </c>
      <c r="X35" s="39">
        <v>993.0390000000001</v>
      </c>
      <c r="Y35" s="39">
        <v>3038.3530000000001</v>
      </c>
      <c r="Z35" s="39">
        <v>1007.1420000000001</v>
      </c>
      <c r="AA35" s="39">
        <v>250.29100000000003</v>
      </c>
      <c r="AB35" s="39">
        <v>298.50900000000001</v>
      </c>
    </row>
    <row r="36" spans="1:28" x14ac:dyDescent="0.2">
      <c r="A36" s="39" t="s">
        <v>1378</v>
      </c>
      <c r="B36" s="39">
        <v>12597</v>
      </c>
      <c r="C36" s="39">
        <v>2854</v>
      </c>
      <c r="D36" s="39">
        <v>227</v>
      </c>
      <c r="E36" s="39">
        <v>561</v>
      </c>
      <c r="F36" s="39">
        <v>2074</v>
      </c>
      <c r="G36" s="39">
        <v>3222</v>
      </c>
      <c r="H36" s="39">
        <v>566</v>
      </c>
      <c r="I36" s="39">
        <v>1384</v>
      </c>
      <c r="J36" s="39">
        <v>36</v>
      </c>
      <c r="K36" s="39">
        <v>1185</v>
      </c>
      <c r="L36" s="39">
        <v>29</v>
      </c>
      <c r="M36" s="39">
        <v>33</v>
      </c>
      <c r="N36" s="39">
        <v>5947</v>
      </c>
      <c r="O36" s="39">
        <v>666</v>
      </c>
      <c r="P36" s="39">
        <v>3595</v>
      </c>
      <c r="Q36" s="39">
        <v>928</v>
      </c>
      <c r="R36" s="39">
        <v>496</v>
      </c>
      <c r="S36" s="39">
        <v>287</v>
      </c>
      <c r="T36" s="39">
        <v>615</v>
      </c>
      <c r="U36" s="39">
        <v>13</v>
      </c>
      <c r="V36" s="39">
        <v>99</v>
      </c>
      <c r="W36" s="39">
        <v>1</v>
      </c>
      <c r="X36" s="39">
        <v>3</v>
      </c>
      <c r="Y36" s="39">
        <v>36</v>
      </c>
      <c r="Z36" s="39">
        <v>459</v>
      </c>
      <c r="AA36" s="39">
        <v>2</v>
      </c>
      <c r="AB36" s="39">
        <v>2</v>
      </c>
    </row>
    <row r="37" spans="1:28" x14ac:dyDescent="0.2">
      <c r="A37" s="39" t="s">
        <v>1379</v>
      </c>
      <c r="B37" s="39">
        <v>159058</v>
      </c>
      <c r="C37" s="39">
        <v>34818</v>
      </c>
      <c r="D37" s="39">
        <v>3160</v>
      </c>
      <c r="E37" s="39">
        <v>8698</v>
      </c>
      <c r="F37" s="39">
        <v>22989</v>
      </c>
      <c r="G37" s="39">
        <v>40052</v>
      </c>
      <c r="H37" s="39">
        <v>9848</v>
      </c>
      <c r="I37" s="39">
        <v>14118</v>
      </c>
      <c r="J37" s="39">
        <v>581</v>
      </c>
      <c r="K37" s="39">
        <v>13823</v>
      </c>
      <c r="L37" s="39">
        <v>1040</v>
      </c>
      <c r="M37" s="39">
        <v>659</v>
      </c>
      <c r="N37" s="39">
        <v>71375</v>
      </c>
      <c r="O37" s="39">
        <v>10545</v>
      </c>
      <c r="P37" s="39">
        <v>38963</v>
      </c>
      <c r="Q37" s="39">
        <v>11742</v>
      </c>
      <c r="R37" s="39">
        <v>5909</v>
      </c>
      <c r="S37" s="39">
        <v>4295</v>
      </c>
      <c r="T37" s="39">
        <v>13071</v>
      </c>
      <c r="U37" s="39">
        <v>673</v>
      </c>
      <c r="V37" s="39">
        <v>1582</v>
      </c>
      <c r="W37" s="39">
        <v>4331</v>
      </c>
      <c r="X37" s="39">
        <v>1412</v>
      </c>
      <c r="Y37" s="39">
        <v>3366</v>
      </c>
      <c r="Z37" s="39">
        <v>1114</v>
      </c>
      <c r="AA37" s="39">
        <v>263</v>
      </c>
      <c r="AB37" s="39">
        <v>334</v>
      </c>
    </row>
    <row r="38" spans="1:28" x14ac:dyDescent="0.2">
      <c r="A38" s="39" t="s">
        <v>1380</v>
      </c>
      <c r="B38" s="39">
        <v>2230</v>
      </c>
      <c r="C38" s="39">
        <v>504</v>
      </c>
      <c r="D38" s="39">
        <v>67</v>
      </c>
      <c r="E38" s="39">
        <v>131</v>
      </c>
      <c r="F38" s="39">
        <v>306</v>
      </c>
      <c r="G38" s="39">
        <v>901</v>
      </c>
      <c r="H38" s="39">
        <v>259</v>
      </c>
      <c r="I38" s="39">
        <v>274</v>
      </c>
      <c r="J38" s="39">
        <v>52</v>
      </c>
      <c r="K38" s="39">
        <v>201</v>
      </c>
      <c r="L38" s="39">
        <v>59</v>
      </c>
      <c r="M38" s="39">
        <v>56</v>
      </c>
      <c r="N38" s="39">
        <v>719</v>
      </c>
      <c r="O38" s="39">
        <v>116</v>
      </c>
      <c r="P38" s="39">
        <v>338</v>
      </c>
      <c r="Q38" s="39">
        <v>148</v>
      </c>
      <c r="R38" s="39">
        <v>84</v>
      </c>
      <c r="S38" s="39">
        <v>41</v>
      </c>
      <c r="T38" s="39">
        <v>136</v>
      </c>
      <c r="U38" s="39"/>
      <c r="V38" s="39">
        <v>26</v>
      </c>
      <c r="W38" s="39"/>
      <c r="X38" s="39">
        <v>83</v>
      </c>
      <c r="Y38" s="39"/>
      <c r="Z38" s="39">
        <v>29</v>
      </c>
      <c r="AA38" s="39"/>
      <c r="AB38" s="39"/>
    </row>
    <row r="39" spans="1:28" x14ac:dyDescent="0.2">
      <c r="A39" s="39" t="s">
        <v>1381</v>
      </c>
      <c r="B39" s="39">
        <v>842</v>
      </c>
      <c r="C39" s="39">
        <v>169</v>
      </c>
      <c r="D39" s="39">
        <v>20</v>
      </c>
      <c r="E39" s="39">
        <v>51</v>
      </c>
      <c r="F39" s="39">
        <v>98</v>
      </c>
      <c r="G39" s="39">
        <v>352</v>
      </c>
      <c r="H39" s="39">
        <v>92</v>
      </c>
      <c r="I39" s="39">
        <v>99</v>
      </c>
      <c r="J39" s="39">
        <v>10</v>
      </c>
      <c r="K39" s="39">
        <v>128</v>
      </c>
      <c r="L39" s="39">
        <v>17</v>
      </c>
      <c r="M39" s="39">
        <v>11</v>
      </c>
      <c r="N39" s="39">
        <v>312</v>
      </c>
      <c r="O39" s="39">
        <v>40</v>
      </c>
      <c r="P39" s="39">
        <v>172</v>
      </c>
      <c r="Q39" s="39">
        <v>52</v>
      </c>
      <c r="R39" s="39">
        <v>28</v>
      </c>
      <c r="S39" s="39">
        <v>20</v>
      </c>
      <c r="T39" s="39">
        <v>14</v>
      </c>
      <c r="U39" s="39"/>
      <c r="V39" s="39"/>
      <c r="W39" s="39"/>
      <c r="X39" s="39"/>
      <c r="Y39" s="39">
        <v>5</v>
      </c>
      <c r="Z39" s="39">
        <v>8</v>
      </c>
      <c r="AA39" s="39">
        <v>1</v>
      </c>
      <c r="AB39" s="39"/>
    </row>
    <row r="40" spans="1:28" x14ac:dyDescent="0.2">
      <c r="A40" s="39" t="s">
        <v>1378</v>
      </c>
      <c r="B40" s="39">
        <v>12597</v>
      </c>
      <c r="C40" s="39">
        <v>2854</v>
      </c>
      <c r="D40" s="39">
        <v>227</v>
      </c>
      <c r="E40" s="39">
        <v>561</v>
      </c>
      <c r="F40" s="39">
        <v>2074</v>
      </c>
      <c r="G40" s="39">
        <v>3222</v>
      </c>
      <c r="H40" s="39">
        <v>566</v>
      </c>
      <c r="I40" s="39">
        <v>1384</v>
      </c>
      <c r="J40" s="39">
        <v>36</v>
      </c>
      <c r="K40" s="39">
        <v>1185</v>
      </c>
      <c r="L40" s="39">
        <v>29</v>
      </c>
      <c r="M40" s="39">
        <v>33</v>
      </c>
      <c r="N40" s="39">
        <v>5947</v>
      </c>
      <c r="O40" s="39">
        <v>666</v>
      </c>
      <c r="P40" s="39">
        <v>3595</v>
      </c>
      <c r="Q40" s="39">
        <v>928</v>
      </c>
      <c r="R40" s="39">
        <v>496</v>
      </c>
      <c r="S40" s="39">
        <v>287</v>
      </c>
      <c r="T40" s="39">
        <v>615</v>
      </c>
      <c r="U40" s="39">
        <v>13</v>
      </c>
      <c r="V40" s="39">
        <v>99</v>
      </c>
      <c r="W40" s="39">
        <v>1</v>
      </c>
      <c r="X40" s="39">
        <v>3</v>
      </c>
      <c r="Y40" s="39">
        <v>36</v>
      </c>
      <c r="Z40" s="39">
        <v>459</v>
      </c>
      <c r="AA40" s="39">
        <v>2</v>
      </c>
      <c r="AB40" s="39">
        <v>2</v>
      </c>
    </row>
    <row r="41" spans="1:28" x14ac:dyDescent="0.2">
      <c r="A41" s="39" t="s">
        <v>1379</v>
      </c>
      <c r="B41" s="39">
        <v>159058</v>
      </c>
      <c r="C41" s="39">
        <v>34818</v>
      </c>
      <c r="D41" s="39">
        <v>3160</v>
      </c>
      <c r="E41" s="39">
        <v>8698</v>
      </c>
      <c r="F41" s="39">
        <v>22989</v>
      </c>
      <c r="G41" s="39">
        <v>40052</v>
      </c>
      <c r="H41" s="39">
        <v>9848</v>
      </c>
      <c r="I41" s="39">
        <v>14118</v>
      </c>
      <c r="J41" s="39">
        <v>581</v>
      </c>
      <c r="K41" s="39">
        <v>13823</v>
      </c>
      <c r="L41" s="39">
        <v>1040</v>
      </c>
      <c r="M41" s="39">
        <v>659</v>
      </c>
      <c r="N41" s="39">
        <v>71375</v>
      </c>
      <c r="O41" s="39">
        <v>10545</v>
      </c>
      <c r="P41" s="39">
        <v>38963</v>
      </c>
      <c r="Q41" s="39">
        <v>11742</v>
      </c>
      <c r="R41" s="39">
        <v>5909</v>
      </c>
      <c r="S41" s="39">
        <v>4295</v>
      </c>
      <c r="T41" s="39">
        <v>13071</v>
      </c>
      <c r="U41" s="39">
        <v>673</v>
      </c>
      <c r="V41" s="39">
        <v>1582</v>
      </c>
      <c r="W41" s="39">
        <v>4331</v>
      </c>
      <c r="X41" s="39">
        <v>1412</v>
      </c>
      <c r="Y41" s="39">
        <v>3366</v>
      </c>
      <c r="Z41" s="39">
        <v>1114</v>
      </c>
      <c r="AA41" s="39">
        <v>263</v>
      </c>
      <c r="AB41" s="39">
        <v>334</v>
      </c>
    </row>
    <row r="42" spans="1:28" x14ac:dyDescent="0.2">
      <c r="A42" s="39" t="s">
        <v>1382</v>
      </c>
      <c r="B42" s="39">
        <v>159058</v>
      </c>
      <c r="C42" s="39">
        <v>34818</v>
      </c>
      <c r="D42" s="39">
        <v>3160</v>
      </c>
      <c r="E42" s="39">
        <v>8698</v>
      </c>
      <c r="F42" s="39">
        <v>22989</v>
      </c>
      <c r="G42" s="39">
        <v>40052</v>
      </c>
      <c r="H42" s="39">
        <v>9848</v>
      </c>
      <c r="I42" s="39">
        <v>14118</v>
      </c>
      <c r="J42" s="39">
        <v>581</v>
      </c>
      <c r="K42" s="39">
        <v>13823</v>
      </c>
      <c r="L42" s="39">
        <v>1040</v>
      </c>
      <c r="M42" s="39">
        <v>659</v>
      </c>
      <c r="N42" s="39">
        <v>71375</v>
      </c>
      <c r="O42" s="39">
        <v>10545</v>
      </c>
      <c r="P42" s="39">
        <v>38963</v>
      </c>
      <c r="Q42" s="39">
        <v>11742</v>
      </c>
      <c r="R42" s="39">
        <v>5909</v>
      </c>
      <c r="S42" s="39">
        <v>4295</v>
      </c>
      <c r="T42" s="39">
        <v>13071</v>
      </c>
      <c r="U42" s="39">
        <v>673</v>
      </c>
      <c r="V42" s="39">
        <v>1582</v>
      </c>
      <c r="W42" s="39">
        <v>4331</v>
      </c>
      <c r="X42" s="39">
        <v>1412</v>
      </c>
      <c r="Y42" s="39">
        <v>3366</v>
      </c>
      <c r="Z42" s="39">
        <v>1114</v>
      </c>
      <c r="AA42" s="39">
        <v>263</v>
      </c>
      <c r="AB42" s="39">
        <v>334</v>
      </c>
    </row>
    <row r="43" spans="1:28" x14ac:dyDescent="0.2">
      <c r="A43" s="39" t="s">
        <v>1383</v>
      </c>
      <c r="B43" s="39">
        <v>13260</v>
      </c>
      <c r="C43" s="39">
        <v>2872</v>
      </c>
      <c r="D43" s="39">
        <v>237</v>
      </c>
      <c r="E43" s="39">
        <v>759</v>
      </c>
      <c r="F43" s="39">
        <v>1879</v>
      </c>
      <c r="G43" s="39">
        <v>2971</v>
      </c>
      <c r="H43" s="39">
        <v>643</v>
      </c>
      <c r="I43" s="39">
        <v>1136</v>
      </c>
      <c r="J43" s="39">
        <v>48</v>
      </c>
      <c r="K43" s="39">
        <v>1021</v>
      </c>
      <c r="L43" s="39">
        <v>84</v>
      </c>
      <c r="M43" s="39">
        <v>40</v>
      </c>
      <c r="N43" s="39">
        <v>5905</v>
      </c>
      <c r="O43" s="39">
        <v>875</v>
      </c>
      <c r="P43" s="39">
        <v>3162</v>
      </c>
      <c r="Q43" s="39">
        <v>1043</v>
      </c>
      <c r="R43" s="39">
        <v>526</v>
      </c>
      <c r="S43" s="39">
        <v>308</v>
      </c>
      <c r="T43" s="39">
        <v>1527</v>
      </c>
      <c r="U43" s="39">
        <v>17</v>
      </c>
      <c r="V43" s="39">
        <v>98</v>
      </c>
      <c r="W43" s="39">
        <v>1404</v>
      </c>
      <c r="X43" s="39">
        <v>6</v>
      </c>
      <c r="Y43" s="39">
        <v>2</v>
      </c>
      <c r="Z43" s="39"/>
      <c r="AA43" s="39"/>
      <c r="AB43" s="39"/>
    </row>
    <row r="44" spans="1:28" x14ac:dyDescent="0.2">
      <c r="A44" s="39" t="s">
        <v>1384</v>
      </c>
      <c r="B44" s="39">
        <v>28735</v>
      </c>
      <c r="C44" s="39">
        <v>5554</v>
      </c>
      <c r="D44" s="39">
        <v>568</v>
      </c>
      <c r="E44" s="39">
        <v>1546</v>
      </c>
      <c r="F44" s="39">
        <v>3441</v>
      </c>
      <c r="G44" s="39">
        <v>6596</v>
      </c>
      <c r="H44" s="39">
        <v>1615</v>
      </c>
      <c r="I44" s="39">
        <v>2139</v>
      </c>
      <c r="J44" s="39">
        <v>120</v>
      </c>
      <c r="K44" s="39">
        <v>2385</v>
      </c>
      <c r="L44" s="39">
        <v>190</v>
      </c>
      <c r="M44" s="39">
        <v>147</v>
      </c>
      <c r="N44" s="39">
        <v>11819</v>
      </c>
      <c r="O44" s="39">
        <v>1726</v>
      </c>
      <c r="P44" s="39">
        <v>6290</v>
      </c>
      <c r="Q44" s="39">
        <v>2006</v>
      </c>
      <c r="R44" s="39">
        <v>1035</v>
      </c>
      <c r="S44" s="39">
        <v>764</v>
      </c>
      <c r="T44" s="39">
        <v>4780</v>
      </c>
      <c r="U44" s="39">
        <v>112</v>
      </c>
      <c r="V44" s="39">
        <v>261</v>
      </c>
      <c r="W44" s="39">
        <v>334</v>
      </c>
      <c r="X44" s="39">
        <v>796</v>
      </c>
      <c r="Y44" s="39">
        <v>2154</v>
      </c>
      <c r="Z44" s="39">
        <v>575</v>
      </c>
      <c r="AA44" s="39">
        <v>229</v>
      </c>
      <c r="AB44" s="39">
        <v>319</v>
      </c>
    </row>
    <row r="45" spans="1:28" x14ac:dyDescent="0.2">
      <c r="A45" s="39" t="s">
        <v>1385</v>
      </c>
      <c r="B45" s="39">
        <v>2502</v>
      </c>
      <c r="C45" s="39"/>
      <c r="D45" s="39"/>
      <c r="E45" s="39"/>
      <c r="F45" s="39"/>
      <c r="G45" s="39"/>
      <c r="H45" s="39"/>
      <c r="I45" s="39"/>
      <c r="J45" s="39"/>
      <c r="K45" s="39"/>
      <c r="L45" s="39"/>
      <c r="M45" s="39"/>
      <c r="N45" s="39">
        <v>2</v>
      </c>
      <c r="O45" s="39"/>
      <c r="P45" s="39">
        <v>2</v>
      </c>
      <c r="Q45" s="39"/>
      <c r="R45" s="39"/>
      <c r="S45" s="39"/>
      <c r="T45" s="39">
        <v>2500</v>
      </c>
      <c r="U45" s="39"/>
      <c r="V45" s="39"/>
      <c r="W45" s="39">
        <v>2500</v>
      </c>
      <c r="X45" s="39"/>
      <c r="Y45" s="39"/>
      <c r="Z45" s="39"/>
      <c r="AA45" s="39"/>
      <c r="AB45" s="39"/>
    </row>
    <row r="46" spans="1:28" x14ac:dyDescent="0.2">
      <c r="A46" s="39" t="s">
        <v>1386</v>
      </c>
      <c r="B46" s="39">
        <v>5961</v>
      </c>
      <c r="C46" s="39">
        <v>1118</v>
      </c>
      <c r="D46" s="39">
        <v>83</v>
      </c>
      <c r="E46" s="39">
        <v>188</v>
      </c>
      <c r="F46" s="39">
        <v>847</v>
      </c>
      <c r="G46" s="39">
        <v>1371</v>
      </c>
      <c r="H46" s="39">
        <v>261</v>
      </c>
      <c r="I46" s="39">
        <v>485</v>
      </c>
      <c r="J46" s="39">
        <v>7</v>
      </c>
      <c r="K46" s="39">
        <v>588</v>
      </c>
      <c r="L46" s="39">
        <v>14</v>
      </c>
      <c r="M46" s="39">
        <v>16</v>
      </c>
      <c r="N46" s="39">
        <v>2940</v>
      </c>
      <c r="O46" s="39">
        <v>287</v>
      </c>
      <c r="P46" s="39">
        <v>1906</v>
      </c>
      <c r="Q46" s="39">
        <v>439</v>
      </c>
      <c r="R46" s="39">
        <v>198</v>
      </c>
      <c r="S46" s="39">
        <v>112</v>
      </c>
      <c r="T46" s="39">
        <v>534</v>
      </c>
      <c r="U46" s="39"/>
      <c r="V46" s="39">
        <v>89</v>
      </c>
      <c r="W46" s="39"/>
      <c r="X46" s="39"/>
      <c r="Y46" s="39">
        <v>445</v>
      </c>
      <c r="Z46" s="39"/>
      <c r="AA46" s="39"/>
      <c r="AB46" s="39"/>
    </row>
    <row r="47" spans="1:28" x14ac:dyDescent="0.2">
      <c r="A47" s="39" t="s">
        <v>1387</v>
      </c>
      <c r="B47" s="39">
        <v>2229</v>
      </c>
      <c r="C47" s="39">
        <v>504</v>
      </c>
      <c r="D47" s="39">
        <v>67</v>
      </c>
      <c r="E47" s="39">
        <v>131</v>
      </c>
      <c r="F47" s="39">
        <v>306</v>
      </c>
      <c r="G47" s="39">
        <v>900</v>
      </c>
      <c r="H47" s="39">
        <v>259</v>
      </c>
      <c r="I47" s="39">
        <v>274</v>
      </c>
      <c r="J47" s="39">
        <v>52</v>
      </c>
      <c r="K47" s="39">
        <v>201</v>
      </c>
      <c r="L47" s="39">
        <v>59</v>
      </c>
      <c r="M47" s="39">
        <v>55</v>
      </c>
      <c r="N47" s="39">
        <v>719</v>
      </c>
      <c r="O47" s="39">
        <v>116</v>
      </c>
      <c r="P47" s="39">
        <v>338</v>
      </c>
      <c r="Q47" s="39">
        <v>148</v>
      </c>
      <c r="R47" s="39">
        <v>84</v>
      </c>
      <c r="S47" s="39">
        <v>41</v>
      </c>
      <c r="T47" s="39">
        <v>136</v>
      </c>
      <c r="U47" s="39"/>
      <c r="V47" s="39">
        <v>26</v>
      </c>
      <c r="W47" s="39"/>
      <c r="X47" s="39">
        <v>83</v>
      </c>
      <c r="Y47" s="39"/>
      <c r="Z47" s="39">
        <v>29</v>
      </c>
      <c r="AA47" s="39"/>
      <c r="AB47" s="39"/>
    </row>
    <row r="48" spans="1:28" x14ac:dyDescent="0.2">
      <c r="A48" s="39" t="s">
        <v>1388</v>
      </c>
      <c r="B48" s="39">
        <v>1464</v>
      </c>
      <c r="C48" s="39">
        <v>11</v>
      </c>
      <c r="D48" s="39">
        <v>3</v>
      </c>
      <c r="E48" s="39">
        <v>1</v>
      </c>
      <c r="F48" s="39">
        <v>7</v>
      </c>
      <c r="G48" s="39">
        <v>1443</v>
      </c>
      <c r="H48" s="39">
        <v>1422</v>
      </c>
      <c r="I48" s="39">
        <v>1</v>
      </c>
      <c r="J48" s="39"/>
      <c r="K48" s="39"/>
      <c r="L48" s="39"/>
      <c r="M48" s="39">
        <v>20</v>
      </c>
      <c r="N48" s="39">
        <v>6</v>
      </c>
      <c r="O48" s="39">
        <v>1</v>
      </c>
      <c r="P48" s="39">
        <v>2</v>
      </c>
      <c r="Q48" s="39">
        <v>1</v>
      </c>
      <c r="R48" s="39">
        <v>1</v>
      </c>
      <c r="S48" s="39">
        <v>1</v>
      </c>
      <c r="T48" s="39">
        <v>4</v>
      </c>
      <c r="U48" s="39"/>
      <c r="V48" s="39"/>
      <c r="W48" s="39">
        <v>1</v>
      </c>
      <c r="X48" s="39">
        <v>2</v>
      </c>
      <c r="Y48" s="39"/>
      <c r="Z48" s="39"/>
      <c r="AA48" s="39">
        <v>1</v>
      </c>
      <c r="AB48" s="39"/>
    </row>
    <row r="49" spans="1:28" x14ac:dyDescent="0.2">
      <c r="A49" s="39" t="s">
        <v>1389</v>
      </c>
      <c r="B49" s="39">
        <v>67398</v>
      </c>
      <c r="C49" s="39">
        <v>16353</v>
      </c>
      <c r="D49" s="39">
        <v>1390</v>
      </c>
      <c r="E49" s="39">
        <v>4028</v>
      </c>
      <c r="F49" s="39">
        <v>10944</v>
      </c>
      <c r="G49" s="39">
        <v>16682</v>
      </c>
      <c r="H49" s="39">
        <v>3612</v>
      </c>
      <c r="I49" s="39">
        <v>6083</v>
      </c>
      <c r="J49" s="39">
        <v>206</v>
      </c>
      <c r="K49" s="39">
        <v>6109</v>
      </c>
      <c r="L49" s="39">
        <v>447</v>
      </c>
      <c r="M49" s="39">
        <v>225</v>
      </c>
      <c r="N49" s="39">
        <v>32522</v>
      </c>
      <c r="O49" s="39">
        <v>4801</v>
      </c>
      <c r="P49" s="39">
        <v>17086</v>
      </c>
      <c r="Q49" s="39">
        <v>5599</v>
      </c>
      <c r="R49" s="39">
        <v>2970</v>
      </c>
      <c r="S49" s="39">
        <v>2077</v>
      </c>
      <c r="T49" s="39">
        <v>1913</v>
      </c>
      <c r="U49" s="39">
        <v>372</v>
      </c>
      <c r="V49" s="39">
        <v>735</v>
      </c>
      <c r="W49" s="39"/>
      <c r="X49" s="39">
        <v>419</v>
      </c>
      <c r="Y49" s="39">
        <v>386</v>
      </c>
      <c r="Z49" s="39"/>
      <c r="AA49" s="39"/>
      <c r="AB49" s="39">
        <v>1</v>
      </c>
    </row>
    <row r="50" spans="1:28" x14ac:dyDescent="0.2">
      <c r="A50" s="39" t="s">
        <v>1390</v>
      </c>
      <c r="B50" s="39">
        <v>4454</v>
      </c>
      <c r="C50" s="39">
        <v>993</v>
      </c>
      <c r="D50" s="39">
        <v>95</v>
      </c>
      <c r="E50" s="39">
        <v>246</v>
      </c>
      <c r="F50" s="39">
        <v>656</v>
      </c>
      <c r="G50" s="39">
        <v>1030</v>
      </c>
      <c r="H50" s="39">
        <v>206</v>
      </c>
      <c r="I50" s="39">
        <v>366</v>
      </c>
      <c r="J50" s="39">
        <v>9</v>
      </c>
      <c r="K50" s="39">
        <v>423</v>
      </c>
      <c r="L50" s="39">
        <v>11</v>
      </c>
      <c r="M50" s="39">
        <v>15</v>
      </c>
      <c r="N50" s="39">
        <v>2292</v>
      </c>
      <c r="O50" s="39">
        <v>280</v>
      </c>
      <c r="P50" s="39">
        <v>1288</v>
      </c>
      <c r="Q50" s="39">
        <v>429</v>
      </c>
      <c r="R50" s="39">
        <v>184</v>
      </c>
      <c r="S50" s="39">
        <v>122</v>
      </c>
      <c r="T50" s="39">
        <v>174</v>
      </c>
      <c r="U50" s="39">
        <v>22</v>
      </c>
      <c r="V50" s="39">
        <v>26</v>
      </c>
      <c r="W50" s="39"/>
      <c r="X50" s="39">
        <v>61</v>
      </c>
      <c r="Y50" s="39">
        <v>7</v>
      </c>
      <c r="Z50" s="39">
        <v>46</v>
      </c>
      <c r="AA50" s="39"/>
      <c r="AB50" s="39">
        <v>12</v>
      </c>
    </row>
    <row r="51" spans="1:28" x14ac:dyDescent="0.2">
      <c r="A51" s="39" t="s">
        <v>1391</v>
      </c>
      <c r="B51" s="39">
        <v>1104</v>
      </c>
      <c r="C51" s="39">
        <v>173</v>
      </c>
      <c r="D51" s="39">
        <v>30</v>
      </c>
      <c r="E51" s="39">
        <v>69</v>
      </c>
      <c r="F51" s="39">
        <v>74</v>
      </c>
      <c r="G51" s="39">
        <v>248</v>
      </c>
      <c r="H51" s="39">
        <v>77</v>
      </c>
      <c r="I51" s="39">
        <v>91</v>
      </c>
      <c r="J51" s="39">
        <v>8</v>
      </c>
      <c r="K51" s="39">
        <v>42</v>
      </c>
      <c r="L51" s="39">
        <v>19</v>
      </c>
      <c r="M51" s="39">
        <v>11</v>
      </c>
      <c r="N51" s="39">
        <v>631</v>
      </c>
      <c r="O51" s="39">
        <v>167</v>
      </c>
      <c r="P51" s="39">
        <v>328</v>
      </c>
      <c r="Q51" s="39">
        <v>109</v>
      </c>
      <c r="R51" s="39">
        <v>11</v>
      </c>
      <c r="S51" s="39">
        <v>16</v>
      </c>
      <c r="T51" s="39">
        <v>52</v>
      </c>
      <c r="U51" s="39"/>
      <c r="V51" s="39">
        <v>2</v>
      </c>
      <c r="W51" s="39"/>
      <c r="X51" s="39">
        <v>19</v>
      </c>
      <c r="Y51" s="39">
        <v>3</v>
      </c>
      <c r="Z51" s="39"/>
      <c r="AA51" s="39">
        <v>28</v>
      </c>
      <c r="AB51" s="39"/>
    </row>
    <row r="52" spans="1:28" x14ac:dyDescent="0.2">
      <c r="A52" s="39" t="s">
        <v>1392</v>
      </c>
      <c r="B52" s="39">
        <v>18881</v>
      </c>
      <c r="C52" s="39">
        <v>4301</v>
      </c>
      <c r="D52" s="39">
        <v>463</v>
      </c>
      <c r="E52" s="39">
        <v>1133</v>
      </c>
      <c r="F52" s="39">
        <v>2706</v>
      </c>
      <c r="G52" s="39">
        <v>5322</v>
      </c>
      <c r="H52" s="39">
        <v>1129</v>
      </c>
      <c r="I52" s="39">
        <v>2081</v>
      </c>
      <c r="J52" s="39">
        <v>88</v>
      </c>
      <c r="K52" s="39">
        <v>1762</v>
      </c>
      <c r="L52" s="39">
        <v>176</v>
      </c>
      <c r="M52" s="39">
        <v>86</v>
      </c>
      <c r="N52" s="39">
        <v>8428</v>
      </c>
      <c r="O52" s="39">
        <v>1616</v>
      </c>
      <c r="P52" s="39">
        <v>4859</v>
      </c>
      <c r="Q52" s="39">
        <v>1002</v>
      </c>
      <c r="R52" s="39">
        <v>391</v>
      </c>
      <c r="S52" s="39">
        <v>565</v>
      </c>
      <c r="T52" s="39">
        <v>832</v>
      </c>
      <c r="U52" s="39">
        <v>139</v>
      </c>
      <c r="V52" s="39">
        <v>246</v>
      </c>
      <c r="W52" s="39">
        <v>92</v>
      </c>
      <c r="X52" s="39">
        <v>24</v>
      </c>
      <c r="Y52" s="39">
        <v>328</v>
      </c>
      <c r="Z52" s="39"/>
      <c r="AA52" s="39">
        <v>3</v>
      </c>
      <c r="AB52" s="39"/>
    </row>
    <row r="53" spans="1:28" x14ac:dyDescent="0.2">
      <c r="A53" s="39" t="s">
        <v>1393</v>
      </c>
      <c r="B53" s="39">
        <v>11197.541999999999</v>
      </c>
      <c r="C53" s="39">
        <v>2324.1310000000003</v>
      </c>
      <c r="D53" s="39">
        <v>175.46800000000002</v>
      </c>
      <c r="E53" s="39">
        <v>620.56400000000008</v>
      </c>
      <c r="F53" s="39">
        <v>1528.0990000000002</v>
      </c>
      <c r="G53" s="39">
        <v>2419.873</v>
      </c>
      <c r="H53" s="39">
        <v>526.73599999999999</v>
      </c>
      <c r="I53" s="39">
        <v>887.15800000000002</v>
      </c>
      <c r="J53" s="39">
        <v>37.950000000000003</v>
      </c>
      <c r="K53" s="39">
        <v>859.47</v>
      </c>
      <c r="L53" s="39">
        <v>74.02600000000001</v>
      </c>
      <c r="M53" s="39">
        <v>34.533000000000001</v>
      </c>
      <c r="N53" s="39">
        <v>4970.6019999999999</v>
      </c>
      <c r="O53" s="39">
        <v>727.02700000000004</v>
      </c>
      <c r="P53" s="39">
        <v>2682.902</v>
      </c>
      <c r="Q53" s="39">
        <v>879.12400000000002</v>
      </c>
      <c r="R53" s="39">
        <v>433.29300000000001</v>
      </c>
      <c r="S53" s="39">
        <v>248.256</v>
      </c>
      <c r="T53" s="39">
        <v>1482.9360000000001</v>
      </c>
      <c r="U53" s="39">
        <v>14.36</v>
      </c>
      <c r="V53" s="39">
        <v>85.8</v>
      </c>
      <c r="W53" s="39">
        <v>1378.39</v>
      </c>
      <c r="X53" s="39">
        <v>2.3860000000000001</v>
      </c>
      <c r="Y53" s="39">
        <v>2</v>
      </c>
      <c r="Z53" s="39"/>
      <c r="AA53" s="39"/>
      <c r="AB53" s="39"/>
    </row>
    <row r="54" spans="1:28" x14ac:dyDescent="0.2">
      <c r="A54" s="39" t="s">
        <v>1394</v>
      </c>
      <c r="B54" s="39">
        <v>24789.25</v>
      </c>
      <c r="C54" s="39">
        <v>4696.6500000000005</v>
      </c>
      <c r="D54" s="39">
        <v>476.71500000000003</v>
      </c>
      <c r="E54" s="39">
        <v>1266.1470000000002</v>
      </c>
      <c r="F54" s="39">
        <v>2953.788</v>
      </c>
      <c r="G54" s="39">
        <v>5599.808</v>
      </c>
      <c r="H54" s="39">
        <v>1349.896</v>
      </c>
      <c r="I54" s="39">
        <v>1772.44</v>
      </c>
      <c r="J54" s="39">
        <v>103.235</v>
      </c>
      <c r="K54" s="39">
        <v>2085.2490000000003</v>
      </c>
      <c r="L54" s="39">
        <v>166.08799999999999</v>
      </c>
      <c r="M54" s="39">
        <v>122.9</v>
      </c>
      <c r="N54" s="39">
        <v>10199.529</v>
      </c>
      <c r="O54" s="39">
        <v>1468.316</v>
      </c>
      <c r="P54" s="39">
        <v>5496.4870000000001</v>
      </c>
      <c r="Q54" s="39">
        <v>1713.3990000000001</v>
      </c>
      <c r="R54" s="39">
        <v>891.54100000000005</v>
      </c>
      <c r="S54" s="39">
        <v>629.78600000000006</v>
      </c>
      <c r="T54" s="39">
        <v>4293.2629999999999</v>
      </c>
      <c r="U54" s="39">
        <v>102.206</v>
      </c>
      <c r="V54" s="39">
        <v>240.77800000000002</v>
      </c>
      <c r="W54" s="39">
        <v>319.49100000000004</v>
      </c>
      <c r="X54" s="39">
        <v>577.99</v>
      </c>
      <c r="Y54" s="39">
        <v>2017.9070000000002</v>
      </c>
      <c r="Z54" s="39">
        <v>522.31299999999999</v>
      </c>
      <c r="AA54" s="39">
        <v>211.369</v>
      </c>
      <c r="AB54" s="39">
        <v>301.209</v>
      </c>
    </row>
    <row r="55" spans="1:28" x14ac:dyDescent="0.2">
      <c r="A55" s="39" t="s">
        <v>1395</v>
      </c>
      <c r="B55" s="39">
        <v>2402.2429999999999</v>
      </c>
      <c r="C55" s="39"/>
      <c r="D55" s="39"/>
      <c r="E55" s="39"/>
      <c r="F55" s="39"/>
      <c r="G55" s="39"/>
      <c r="H55" s="39"/>
      <c r="I55" s="39"/>
      <c r="J55" s="39"/>
      <c r="K55" s="39"/>
      <c r="L55" s="39"/>
      <c r="M55" s="39"/>
      <c r="N55" s="39">
        <v>0.626</v>
      </c>
      <c r="O55" s="39"/>
      <c r="P55" s="39">
        <v>0.626</v>
      </c>
      <c r="Q55" s="39"/>
      <c r="R55" s="39"/>
      <c r="S55" s="39"/>
      <c r="T55" s="39">
        <v>2401.6170000000002</v>
      </c>
      <c r="U55" s="39"/>
      <c r="V55" s="39"/>
      <c r="W55" s="39">
        <v>2401.6170000000002</v>
      </c>
      <c r="X55" s="39"/>
      <c r="Y55" s="39"/>
      <c r="Z55" s="39"/>
      <c r="AA55" s="39"/>
      <c r="AB55" s="39"/>
    </row>
    <row r="56" spans="1:28" x14ac:dyDescent="0.2">
      <c r="A56" s="39" t="s">
        <v>1396</v>
      </c>
      <c r="B56" s="39">
        <v>5374.6909999999998</v>
      </c>
      <c r="C56" s="39">
        <v>1012.4730000000001</v>
      </c>
      <c r="D56" s="39">
        <v>68.05</v>
      </c>
      <c r="E56" s="39">
        <v>167.23500000000001</v>
      </c>
      <c r="F56" s="39">
        <v>777.18799999999999</v>
      </c>
      <c r="G56" s="39">
        <v>1209.7070000000001</v>
      </c>
      <c r="H56" s="39">
        <v>245.12900000000002</v>
      </c>
      <c r="I56" s="39">
        <v>411.28100000000001</v>
      </c>
      <c r="J56" s="39">
        <v>6.8</v>
      </c>
      <c r="K56" s="39">
        <v>519.33800000000008</v>
      </c>
      <c r="L56" s="39">
        <v>12.773000000000001</v>
      </c>
      <c r="M56" s="39">
        <v>14.386000000000001</v>
      </c>
      <c r="N56" s="39">
        <v>2646.7150000000001</v>
      </c>
      <c r="O56" s="39">
        <v>243.22400000000002</v>
      </c>
      <c r="P56" s="39">
        <v>1739.0230000000001</v>
      </c>
      <c r="Q56" s="39">
        <v>396.65300000000002</v>
      </c>
      <c r="R56" s="39">
        <v>168.39500000000001</v>
      </c>
      <c r="S56" s="39">
        <v>99.42</v>
      </c>
      <c r="T56" s="39">
        <v>505.79600000000005</v>
      </c>
      <c r="U56" s="39"/>
      <c r="V56" s="39">
        <v>80.615000000000009</v>
      </c>
      <c r="W56" s="39"/>
      <c r="X56" s="39"/>
      <c r="Y56" s="39">
        <v>425.18100000000004</v>
      </c>
      <c r="Z56" s="39"/>
      <c r="AA56" s="39"/>
      <c r="AB56" s="39"/>
    </row>
    <row r="57" spans="1:28" x14ac:dyDescent="0.2">
      <c r="A57" s="39" t="s">
        <v>1398</v>
      </c>
      <c r="B57" s="39">
        <v>1109.54</v>
      </c>
      <c r="C57" s="39">
        <v>8.9730000000000008</v>
      </c>
      <c r="D57" s="39">
        <v>2.64</v>
      </c>
      <c r="E57" s="39">
        <v>0.8</v>
      </c>
      <c r="F57" s="39">
        <v>5.5330000000000004</v>
      </c>
      <c r="G57" s="39">
        <v>1091.9490000000001</v>
      </c>
      <c r="H57" s="39">
        <v>1071.4690000000001</v>
      </c>
      <c r="I57" s="39">
        <v>1</v>
      </c>
      <c r="J57" s="39"/>
      <c r="K57" s="39"/>
      <c r="L57" s="39"/>
      <c r="M57" s="39">
        <v>19.48</v>
      </c>
      <c r="N57" s="39">
        <v>5.3680000000000003</v>
      </c>
      <c r="O57" s="39">
        <v>0.8</v>
      </c>
      <c r="P57" s="39">
        <v>1.5680000000000001</v>
      </c>
      <c r="Q57" s="39">
        <v>1</v>
      </c>
      <c r="R57" s="39">
        <v>1</v>
      </c>
      <c r="S57" s="39">
        <v>1</v>
      </c>
      <c r="T57" s="39">
        <v>3.25</v>
      </c>
      <c r="U57" s="39"/>
      <c r="V57" s="39"/>
      <c r="W57" s="39">
        <v>0.75</v>
      </c>
      <c r="X57" s="39">
        <v>1.5</v>
      </c>
      <c r="Y57" s="39"/>
      <c r="Z57" s="39"/>
      <c r="AA57" s="39">
        <v>1</v>
      </c>
      <c r="AB57" s="39"/>
    </row>
    <row r="58" spans="1:28" x14ac:dyDescent="0.2">
      <c r="A58" s="39" t="s">
        <v>1399</v>
      </c>
      <c r="B58" s="39">
        <v>58462.292999999998</v>
      </c>
      <c r="C58" s="39">
        <v>14124.291000000001</v>
      </c>
      <c r="D58" s="39">
        <v>1132.223</v>
      </c>
      <c r="E58" s="39">
        <v>3450.5710000000004</v>
      </c>
      <c r="F58" s="39">
        <v>9541.4970000000012</v>
      </c>
      <c r="G58" s="39">
        <v>14070.356</v>
      </c>
      <c r="H58" s="39">
        <v>3004.3540000000003</v>
      </c>
      <c r="I58" s="39">
        <v>5048.0749999999998</v>
      </c>
      <c r="J58" s="39">
        <v>170.286</v>
      </c>
      <c r="K58" s="39">
        <v>5300.1010000000006</v>
      </c>
      <c r="L58" s="39">
        <v>365.07800000000003</v>
      </c>
      <c r="M58" s="39">
        <v>182.46200000000002</v>
      </c>
      <c r="N58" s="39">
        <v>28692.228000000003</v>
      </c>
      <c r="O58" s="39">
        <v>4125.6019999999999</v>
      </c>
      <c r="P58" s="39">
        <v>15279.26</v>
      </c>
      <c r="Q58" s="39">
        <v>4985.1790000000001</v>
      </c>
      <c r="R58" s="39">
        <v>2595.0840000000003</v>
      </c>
      <c r="S58" s="39">
        <v>1707.1030000000001</v>
      </c>
      <c r="T58" s="39">
        <v>1575.4180000000001</v>
      </c>
      <c r="U58" s="39">
        <v>364.36600000000004</v>
      </c>
      <c r="V58" s="39">
        <v>664.48300000000006</v>
      </c>
      <c r="W58" s="39"/>
      <c r="X58" s="39">
        <v>281.83300000000003</v>
      </c>
      <c r="Y58" s="39">
        <v>263.73599999999999</v>
      </c>
      <c r="Z58" s="39"/>
      <c r="AA58" s="39"/>
      <c r="AB58" s="39">
        <v>1</v>
      </c>
    </row>
    <row r="59" spans="1:28" x14ac:dyDescent="0.2">
      <c r="A59" s="39" t="s">
        <v>1400</v>
      </c>
      <c r="B59" s="39">
        <v>3820.05</v>
      </c>
      <c r="C59" s="39">
        <v>834.62700000000007</v>
      </c>
      <c r="D59" s="39">
        <v>77.51400000000001</v>
      </c>
      <c r="E59" s="39">
        <v>205.828</v>
      </c>
      <c r="F59" s="39">
        <v>551.28500000000008</v>
      </c>
      <c r="G59" s="39">
        <v>897.34400000000005</v>
      </c>
      <c r="H59" s="39">
        <v>178.648</v>
      </c>
      <c r="I59" s="39">
        <v>310.279</v>
      </c>
      <c r="J59" s="39">
        <v>8.4130000000000003</v>
      </c>
      <c r="K59" s="39">
        <v>375.05100000000004</v>
      </c>
      <c r="L59" s="39">
        <v>10.373000000000001</v>
      </c>
      <c r="M59" s="39">
        <v>14.58</v>
      </c>
      <c r="N59" s="39">
        <v>1978.62</v>
      </c>
      <c r="O59" s="39">
        <v>251.69900000000001</v>
      </c>
      <c r="P59" s="39">
        <v>1101.662</v>
      </c>
      <c r="Q59" s="39">
        <v>374.83</v>
      </c>
      <c r="R59" s="39">
        <v>153.30600000000001</v>
      </c>
      <c r="S59" s="39">
        <v>97.123000000000005</v>
      </c>
      <c r="T59" s="39">
        <v>109.459</v>
      </c>
      <c r="U59" s="39">
        <v>20.391999999999999</v>
      </c>
      <c r="V59" s="39">
        <v>23.4</v>
      </c>
      <c r="W59" s="39"/>
      <c r="X59" s="39">
        <v>29.608000000000001</v>
      </c>
      <c r="Y59" s="39">
        <v>6.5</v>
      </c>
      <c r="Z59" s="39">
        <v>20.952000000000002</v>
      </c>
      <c r="AA59" s="39"/>
      <c r="AB59" s="39">
        <v>8.6070000000000011</v>
      </c>
    </row>
    <row r="60" spans="1:28" x14ac:dyDescent="0.2">
      <c r="A60" s="39" t="s">
        <v>1401</v>
      </c>
      <c r="B60" s="39">
        <v>929.47400000000005</v>
      </c>
      <c r="C60" s="39">
        <v>137.75700000000001</v>
      </c>
      <c r="D60" s="39">
        <v>21.268000000000001</v>
      </c>
      <c r="E60" s="39">
        <v>53.453000000000003</v>
      </c>
      <c r="F60" s="39">
        <v>63.036000000000001</v>
      </c>
      <c r="G60" s="39">
        <v>192.12300000000002</v>
      </c>
      <c r="H60" s="39">
        <v>58.41</v>
      </c>
      <c r="I60" s="39">
        <v>70.003</v>
      </c>
      <c r="J60" s="39">
        <v>6.74</v>
      </c>
      <c r="K60" s="39">
        <v>33.79</v>
      </c>
      <c r="L60" s="39">
        <v>14.447000000000001</v>
      </c>
      <c r="M60" s="39">
        <v>8.7330000000000005</v>
      </c>
      <c r="N60" s="39">
        <v>554.20100000000002</v>
      </c>
      <c r="O60" s="39">
        <v>147.95400000000001</v>
      </c>
      <c r="P60" s="39">
        <v>294.404</v>
      </c>
      <c r="Q60" s="39">
        <v>90.416000000000011</v>
      </c>
      <c r="R60" s="39">
        <v>7.226</v>
      </c>
      <c r="S60" s="39">
        <v>14.201000000000001</v>
      </c>
      <c r="T60" s="39">
        <v>45.393000000000001</v>
      </c>
      <c r="U60" s="39"/>
      <c r="V60" s="39">
        <v>2</v>
      </c>
      <c r="W60" s="39"/>
      <c r="X60" s="39">
        <v>13.693000000000001</v>
      </c>
      <c r="Y60" s="39">
        <v>3</v>
      </c>
      <c r="Z60" s="39"/>
      <c r="AA60" s="39">
        <v>26.7</v>
      </c>
      <c r="AB60" s="39"/>
    </row>
    <row r="61" spans="1:28" x14ac:dyDescent="0.2">
      <c r="A61" s="39" t="s">
        <v>1402</v>
      </c>
      <c r="B61" s="39">
        <v>13858.556</v>
      </c>
      <c r="C61" s="39">
        <v>3064.8620000000001</v>
      </c>
      <c r="D61" s="39">
        <v>319.62400000000002</v>
      </c>
      <c r="E61" s="39">
        <v>814.50300000000004</v>
      </c>
      <c r="F61" s="39">
        <v>1930.7350000000001</v>
      </c>
      <c r="G61" s="39">
        <v>4091.7040000000002</v>
      </c>
      <c r="H61" s="39">
        <v>838.16800000000001</v>
      </c>
      <c r="I61" s="39">
        <v>1581.2160000000001</v>
      </c>
      <c r="J61" s="39">
        <v>66.424000000000007</v>
      </c>
      <c r="K61" s="39">
        <v>1416.232</v>
      </c>
      <c r="L61" s="39">
        <v>121.96100000000001</v>
      </c>
      <c r="M61" s="39">
        <v>67.703000000000003</v>
      </c>
      <c r="N61" s="39">
        <v>5951.6410000000005</v>
      </c>
      <c r="O61" s="39">
        <v>982.02500000000009</v>
      </c>
      <c r="P61" s="39">
        <v>3645.3870000000002</v>
      </c>
      <c r="Q61" s="39">
        <v>669.48900000000003</v>
      </c>
      <c r="R61" s="39">
        <v>256.45999999999998</v>
      </c>
      <c r="S61" s="39">
        <v>398.28</v>
      </c>
      <c r="T61" s="39">
        <v>750.34900000000005</v>
      </c>
      <c r="U61" s="39">
        <v>112.465</v>
      </c>
      <c r="V61" s="39">
        <v>218.25500000000002</v>
      </c>
      <c r="W61" s="39">
        <v>86.632000000000005</v>
      </c>
      <c r="X61" s="39">
        <v>22.414000000000001</v>
      </c>
      <c r="Y61" s="39">
        <v>307.58300000000003</v>
      </c>
      <c r="Z61" s="39"/>
      <c r="AA61" s="39">
        <v>3</v>
      </c>
      <c r="AB61" s="39"/>
    </row>
    <row r="62" spans="1:28" x14ac:dyDescent="0.2">
      <c r="A62" s="39" t="s">
        <v>1397</v>
      </c>
      <c r="B62" s="39">
        <v>1864.097</v>
      </c>
      <c r="C62" s="39">
        <v>417.99900000000002</v>
      </c>
      <c r="D62" s="39">
        <v>55.159000000000006</v>
      </c>
      <c r="E62" s="39">
        <v>112.40700000000001</v>
      </c>
      <c r="F62" s="39">
        <v>250.43300000000002</v>
      </c>
      <c r="G62" s="39">
        <v>759.41300000000001</v>
      </c>
      <c r="H62" s="39">
        <v>214.28700000000001</v>
      </c>
      <c r="I62" s="39">
        <v>231.50800000000001</v>
      </c>
      <c r="J62" s="39">
        <v>44.475999999999999</v>
      </c>
      <c r="K62" s="39">
        <v>174.77</v>
      </c>
      <c r="L62" s="39">
        <v>48.933</v>
      </c>
      <c r="M62" s="39">
        <v>45.439</v>
      </c>
      <c r="N62" s="39">
        <v>602.16300000000001</v>
      </c>
      <c r="O62" s="39">
        <v>83.657000000000011</v>
      </c>
      <c r="P62" s="39">
        <v>288.70600000000002</v>
      </c>
      <c r="Q62" s="39">
        <v>132.572</v>
      </c>
      <c r="R62" s="39">
        <v>68.189000000000007</v>
      </c>
      <c r="S62" s="39">
        <v>29.039000000000001</v>
      </c>
      <c r="T62" s="39">
        <v>84.522000000000006</v>
      </c>
      <c r="U62" s="39"/>
      <c r="V62" s="39">
        <v>24.48</v>
      </c>
      <c r="W62" s="39"/>
      <c r="X62" s="39">
        <v>39.642000000000003</v>
      </c>
      <c r="Y62" s="39"/>
      <c r="Z62" s="39">
        <v>20.400000000000002</v>
      </c>
      <c r="AA62" s="39"/>
      <c r="AB62" s="39"/>
    </row>
    <row r="63" spans="1:28" x14ac:dyDescent="0.2">
      <c r="A63" s="39" t="s">
        <v>1403</v>
      </c>
      <c r="B63" s="39">
        <v>681.553</v>
      </c>
      <c r="C63" s="39">
        <v>135.886</v>
      </c>
      <c r="D63" s="39">
        <v>17.452999999999999</v>
      </c>
      <c r="E63" s="39">
        <v>41.919000000000004</v>
      </c>
      <c r="F63" s="39">
        <v>76.51400000000001</v>
      </c>
      <c r="G63" s="39">
        <v>291.81100000000004</v>
      </c>
      <c r="H63" s="39">
        <v>79.094999999999999</v>
      </c>
      <c r="I63" s="39">
        <v>80.997</v>
      </c>
      <c r="J63" s="39">
        <v>9.4269999999999996</v>
      </c>
      <c r="K63" s="39">
        <v>95.161000000000001</v>
      </c>
      <c r="L63" s="39">
        <v>16.600000000000001</v>
      </c>
      <c r="M63" s="39">
        <v>10.531000000000001</v>
      </c>
      <c r="N63" s="39">
        <v>243.95600000000002</v>
      </c>
      <c r="O63" s="39">
        <v>31.872</v>
      </c>
      <c r="P63" s="39">
        <v>131.02700000000002</v>
      </c>
      <c r="Q63" s="39">
        <v>39.904000000000003</v>
      </c>
      <c r="R63" s="39">
        <v>24.718</v>
      </c>
      <c r="S63" s="39">
        <v>16.435000000000002</v>
      </c>
      <c r="T63" s="39">
        <v>9.9</v>
      </c>
      <c r="U63" s="39"/>
      <c r="V63" s="39"/>
      <c r="W63" s="39"/>
      <c r="X63" s="39"/>
      <c r="Y63" s="39">
        <v>5</v>
      </c>
      <c r="Z63" s="39">
        <v>3.9</v>
      </c>
      <c r="AA63" s="39">
        <v>1</v>
      </c>
      <c r="AB63" s="39"/>
    </row>
    <row r="64" spans="1:28" x14ac:dyDescent="0.2">
      <c r="A64" s="39" t="s">
        <v>1404</v>
      </c>
      <c r="B64" s="39">
        <v>11391.384</v>
      </c>
      <c r="C64" s="39">
        <v>2533.8540000000003</v>
      </c>
      <c r="D64" s="39">
        <v>183.12900000000002</v>
      </c>
      <c r="E64" s="39">
        <v>495.21</v>
      </c>
      <c r="F64" s="39">
        <v>1855.5150000000001</v>
      </c>
      <c r="G64" s="39">
        <v>2828.7780000000002</v>
      </c>
      <c r="H64" s="39">
        <v>478.58200000000005</v>
      </c>
      <c r="I64" s="39">
        <v>1212.4070000000002</v>
      </c>
      <c r="J64" s="39">
        <v>31.133000000000003</v>
      </c>
      <c r="K64" s="39">
        <v>1056.4770000000001</v>
      </c>
      <c r="L64" s="39">
        <v>21.945</v>
      </c>
      <c r="M64" s="39">
        <v>28.234000000000002</v>
      </c>
      <c r="N64" s="39">
        <v>5452.8339999999998</v>
      </c>
      <c r="O64" s="39">
        <v>599.95900000000006</v>
      </c>
      <c r="P64" s="39">
        <v>3302.5550000000003</v>
      </c>
      <c r="Q64" s="39">
        <v>865.77600000000007</v>
      </c>
      <c r="R64" s="39">
        <v>439.14600000000002</v>
      </c>
      <c r="S64" s="39">
        <v>245.39800000000002</v>
      </c>
      <c r="T64" s="39">
        <v>575.91800000000001</v>
      </c>
      <c r="U64" s="39">
        <v>12.1</v>
      </c>
      <c r="V64" s="39">
        <v>96.756</v>
      </c>
      <c r="W64" s="39">
        <v>1</v>
      </c>
      <c r="X64" s="39">
        <v>2.5</v>
      </c>
      <c r="Y64" s="39">
        <v>33.006</v>
      </c>
      <c r="Z64" s="39">
        <v>426.55600000000004</v>
      </c>
      <c r="AA64" s="39">
        <v>2</v>
      </c>
      <c r="AB64" s="39">
        <v>2</v>
      </c>
    </row>
    <row r="65" spans="1:28" x14ac:dyDescent="0.2">
      <c r="A65" s="39" t="s">
        <v>1405</v>
      </c>
      <c r="B65" s="39">
        <v>135880.67300000001</v>
      </c>
      <c r="C65" s="39">
        <v>29291.503000000001</v>
      </c>
      <c r="D65" s="39">
        <v>2529.2429999999999</v>
      </c>
      <c r="E65" s="39">
        <v>7228.6370000000006</v>
      </c>
      <c r="F65" s="39">
        <v>19533.623</v>
      </c>
      <c r="G65" s="39">
        <v>33452.866000000002</v>
      </c>
      <c r="H65" s="39">
        <v>8044.7740000000003</v>
      </c>
      <c r="I65" s="39">
        <v>11606.364</v>
      </c>
      <c r="J65" s="39">
        <v>484.88400000000001</v>
      </c>
      <c r="K65" s="39">
        <v>11915.638999999999</v>
      </c>
      <c r="L65" s="39">
        <v>852.22400000000005</v>
      </c>
      <c r="M65" s="39">
        <v>548.98099999999999</v>
      </c>
      <c r="N65" s="39">
        <v>61298.483</v>
      </c>
      <c r="O65" s="39">
        <v>8662.1350000000002</v>
      </c>
      <c r="P65" s="39">
        <v>33963.607000000004</v>
      </c>
      <c r="Q65" s="39">
        <v>10148.342000000001</v>
      </c>
      <c r="R65" s="39">
        <v>5038.3580000000002</v>
      </c>
      <c r="S65" s="39">
        <v>3486.0410000000002</v>
      </c>
      <c r="T65" s="39">
        <v>11837.821</v>
      </c>
      <c r="U65" s="39">
        <v>625.88900000000001</v>
      </c>
      <c r="V65" s="39">
        <v>1436.567</v>
      </c>
      <c r="W65" s="39">
        <v>4187.88</v>
      </c>
      <c r="X65" s="39">
        <v>971.56600000000003</v>
      </c>
      <c r="Y65" s="39">
        <v>3063.913</v>
      </c>
      <c r="Z65" s="39">
        <v>994.12100000000009</v>
      </c>
      <c r="AA65" s="39">
        <v>245.06900000000002</v>
      </c>
      <c r="AB65" s="39">
        <v>312.81600000000003</v>
      </c>
    </row>
    <row r="66" spans="1:28" x14ac:dyDescent="0.2">
      <c r="A66" s="39" t="s">
        <v>1406</v>
      </c>
      <c r="B66" s="39">
        <v>135880.67300000001</v>
      </c>
      <c r="C66" s="39">
        <v>29291.503000000001</v>
      </c>
      <c r="D66" s="39">
        <v>2529.2429999999999</v>
      </c>
      <c r="E66" s="39">
        <v>7228.6370000000006</v>
      </c>
      <c r="F66" s="39">
        <v>19533.623</v>
      </c>
      <c r="G66" s="39">
        <v>33452.866000000002</v>
      </c>
      <c r="H66" s="39">
        <v>8044.7740000000003</v>
      </c>
      <c r="I66" s="39">
        <v>11606.364</v>
      </c>
      <c r="J66" s="39">
        <v>484.88400000000001</v>
      </c>
      <c r="K66" s="39">
        <v>11915.638999999999</v>
      </c>
      <c r="L66" s="39">
        <v>852.22400000000005</v>
      </c>
      <c r="M66" s="39">
        <v>548.98099999999999</v>
      </c>
      <c r="N66" s="39">
        <v>61298.483</v>
      </c>
      <c r="O66" s="39">
        <v>8662.1350000000002</v>
      </c>
      <c r="P66" s="39">
        <v>33963.607000000004</v>
      </c>
      <c r="Q66" s="39">
        <v>10148.342000000001</v>
      </c>
      <c r="R66" s="39">
        <v>5038.3580000000002</v>
      </c>
      <c r="S66" s="39">
        <v>3486.0410000000002</v>
      </c>
      <c r="T66" s="39">
        <v>11837.821</v>
      </c>
      <c r="U66" s="39">
        <v>625.88900000000001</v>
      </c>
      <c r="V66" s="39">
        <v>1436.567</v>
      </c>
      <c r="W66" s="39">
        <v>4187.88</v>
      </c>
      <c r="X66" s="39">
        <v>971.56600000000003</v>
      </c>
      <c r="Y66" s="39">
        <v>3063.913</v>
      </c>
      <c r="Z66" s="39">
        <v>994.12100000000009</v>
      </c>
      <c r="AA66" s="39">
        <v>245.06900000000002</v>
      </c>
      <c r="AB66" s="39">
        <v>312.81600000000003</v>
      </c>
    </row>
    <row r="67" spans="1:28" x14ac:dyDescent="0.2">
      <c r="A67" s="39" t="s">
        <v>1427</v>
      </c>
      <c r="B67" s="39">
        <v>850</v>
      </c>
      <c r="C67" s="39">
        <v>178</v>
      </c>
      <c r="D67" s="39">
        <v>19</v>
      </c>
      <c r="E67" s="39">
        <v>48</v>
      </c>
      <c r="F67" s="39">
        <v>112</v>
      </c>
      <c r="G67" s="39">
        <v>359</v>
      </c>
      <c r="H67" s="39">
        <v>99</v>
      </c>
      <c r="I67" s="39">
        <v>96</v>
      </c>
      <c r="J67" s="39">
        <v>10</v>
      </c>
      <c r="K67" s="39">
        <v>133</v>
      </c>
      <c r="L67" s="39">
        <v>15</v>
      </c>
      <c r="M67" s="39">
        <v>11</v>
      </c>
      <c r="N67" s="39">
        <v>304</v>
      </c>
      <c r="O67" s="39">
        <v>36</v>
      </c>
      <c r="P67" s="39">
        <v>171</v>
      </c>
      <c r="Q67" s="39">
        <v>50</v>
      </c>
      <c r="R67" s="39">
        <v>28</v>
      </c>
      <c r="S67" s="39">
        <v>19</v>
      </c>
      <c r="T67" s="39">
        <v>15</v>
      </c>
      <c r="U67" s="39"/>
      <c r="V67" s="39"/>
      <c r="W67" s="39"/>
      <c r="X67" s="39"/>
      <c r="Y67" s="39">
        <v>5</v>
      </c>
      <c r="Z67" s="39">
        <v>9</v>
      </c>
      <c r="AA67" s="39">
        <v>1</v>
      </c>
      <c r="AB67" s="39"/>
    </row>
    <row r="68" spans="1:28" x14ac:dyDescent="0.2">
      <c r="A68" s="39" t="s">
        <v>1428</v>
      </c>
      <c r="B68" s="39">
        <v>13240</v>
      </c>
      <c r="C68" s="39">
        <v>3135</v>
      </c>
      <c r="D68" s="39">
        <v>224</v>
      </c>
      <c r="E68" s="39">
        <v>580</v>
      </c>
      <c r="F68" s="39">
        <v>2342</v>
      </c>
      <c r="G68" s="39">
        <v>3273</v>
      </c>
      <c r="H68" s="39">
        <v>563</v>
      </c>
      <c r="I68" s="39">
        <v>1430</v>
      </c>
      <c r="J68" s="39">
        <v>34</v>
      </c>
      <c r="K68" s="39">
        <v>1203</v>
      </c>
      <c r="L68" s="39">
        <v>27</v>
      </c>
      <c r="M68" s="39">
        <v>33</v>
      </c>
      <c r="N68" s="39">
        <v>6167</v>
      </c>
      <c r="O68" s="39">
        <v>694</v>
      </c>
      <c r="P68" s="39">
        <v>3693</v>
      </c>
      <c r="Q68" s="39">
        <v>1003</v>
      </c>
      <c r="R68" s="39">
        <v>517</v>
      </c>
      <c r="S68" s="39">
        <v>282</v>
      </c>
      <c r="T68" s="39">
        <v>715</v>
      </c>
      <c r="U68" s="39">
        <v>13</v>
      </c>
      <c r="V68" s="39">
        <v>103</v>
      </c>
      <c r="W68" s="39">
        <v>1</v>
      </c>
      <c r="X68" s="39">
        <v>3</v>
      </c>
      <c r="Y68" s="39">
        <v>38</v>
      </c>
      <c r="Z68" s="39">
        <v>552</v>
      </c>
      <c r="AA68" s="39">
        <v>2</v>
      </c>
      <c r="AB68" s="39">
        <v>3</v>
      </c>
    </row>
    <row r="69" spans="1:28" x14ac:dyDescent="0.2">
      <c r="A69" s="39" t="s">
        <v>1429</v>
      </c>
      <c r="B69" s="39">
        <v>159748</v>
      </c>
      <c r="C69" s="39">
        <v>35027</v>
      </c>
      <c r="D69" s="39">
        <v>3125</v>
      </c>
      <c r="E69" s="39">
        <v>8742</v>
      </c>
      <c r="F69" s="39">
        <v>23191</v>
      </c>
      <c r="G69" s="39">
        <v>40035</v>
      </c>
      <c r="H69" s="39">
        <v>9840</v>
      </c>
      <c r="I69" s="39">
        <v>14161</v>
      </c>
      <c r="J69" s="39">
        <v>578</v>
      </c>
      <c r="K69" s="39">
        <v>13796</v>
      </c>
      <c r="L69" s="39">
        <v>1019</v>
      </c>
      <c r="M69" s="39">
        <v>665</v>
      </c>
      <c r="N69" s="39">
        <v>71729</v>
      </c>
      <c r="O69" s="39">
        <v>10637</v>
      </c>
      <c r="P69" s="39">
        <v>39004</v>
      </c>
      <c r="Q69" s="39">
        <v>11898</v>
      </c>
      <c r="R69" s="39">
        <v>5990</v>
      </c>
      <c r="S69" s="39">
        <v>4272</v>
      </c>
      <c r="T69" s="39">
        <v>13225</v>
      </c>
      <c r="U69" s="39">
        <v>660</v>
      </c>
      <c r="V69" s="39">
        <v>1621</v>
      </c>
      <c r="W69" s="39">
        <v>4311</v>
      </c>
      <c r="X69" s="39">
        <v>1405</v>
      </c>
      <c r="Y69" s="39">
        <v>3409</v>
      </c>
      <c r="Z69" s="39">
        <v>1209</v>
      </c>
      <c r="AA69" s="39">
        <v>273</v>
      </c>
      <c r="AB69" s="39">
        <v>340</v>
      </c>
    </row>
    <row r="70" spans="1:28" x14ac:dyDescent="0.2">
      <c r="A70" s="39" t="s">
        <v>1430</v>
      </c>
      <c r="B70" s="39">
        <v>2238</v>
      </c>
      <c r="C70" s="39">
        <v>502</v>
      </c>
      <c r="D70" s="39">
        <v>67</v>
      </c>
      <c r="E70" s="39">
        <v>129</v>
      </c>
      <c r="F70" s="39">
        <v>306</v>
      </c>
      <c r="G70" s="39">
        <v>885</v>
      </c>
      <c r="H70" s="39">
        <v>259</v>
      </c>
      <c r="I70" s="39">
        <v>266</v>
      </c>
      <c r="J70" s="39">
        <v>52</v>
      </c>
      <c r="K70" s="39">
        <v>198</v>
      </c>
      <c r="L70" s="39">
        <v>57</v>
      </c>
      <c r="M70" s="39">
        <v>53</v>
      </c>
      <c r="N70" s="39">
        <v>743</v>
      </c>
      <c r="O70" s="39">
        <v>114</v>
      </c>
      <c r="P70" s="39">
        <v>364</v>
      </c>
      <c r="Q70" s="39">
        <v>142</v>
      </c>
      <c r="R70" s="39">
        <v>90</v>
      </c>
      <c r="S70" s="39">
        <v>40</v>
      </c>
      <c r="T70" s="39">
        <v>138</v>
      </c>
      <c r="U70" s="39"/>
      <c r="V70" s="39">
        <v>28</v>
      </c>
      <c r="W70" s="39"/>
      <c r="X70" s="39">
        <v>82</v>
      </c>
      <c r="Y70" s="39">
        <v>1</v>
      </c>
      <c r="Z70" s="39">
        <v>29</v>
      </c>
      <c r="AA70" s="39"/>
      <c r="AB70" s="39"/>
    </row>
    <row r="71" spans="1:28" x14ac:dyDescent="0.2">
      <c r="A71" s="39" t="s">
        <v>1427</v>
      </c>
      <c r="B71" s="39">
        <v>850</v>
      </c>
      <c r="C71" s="39">
        <v>178</v>
      </c>
      <c r="D71" s="39">
        <v>19</v>
      </c>
      <c r="E71" s="39">
        <v>48</v>
      </c>
      <c r="F71" s="39">
        <v>112</v>
      </c>
      <c r="G71" s="39">
        <v>359</v>
      </c>
      <c r="H71" s="39">
        <v>99</v>
      </c>
      <c r="I71" s="39">
        <v>96</v>
      </c>
      <c r="J71" s="39">
        <v>10</v>
      </c>
      <c r="K71" s="39">
        <v>133</v>
      </c>
      <c r="L71" s="39">
        <v>15</v>
      </c>
      <c r="M71" s="39">
        <v>11</v>
      </c>
      <c r="N71" s="39">
        <v>304</v>
      </c>
      <c r="O71" s="39">
        <v>36</v>
      </c>
      <c r="P71" s="39">
        <v>171</v>
      </c>
      <c r="Q71" s="39">
        <v>50</v>
      </c>
      <c r="R71" s="39">
        <v>28</v>
      </c>
      <c r="S71" s="39">
        <v>19</v>
      </c>
      <c r="T71" s="39">
        <v>15</v>
      </c>
      <c r="U71" s="39"/>
      <c r="V71" s="39"/>
      <c r="W71" s="39"/>
      <c r="X71" s="39"/>
      <c r="Y71" s="39">
        <v>5</v>
      </c>
      <c r="Z71" s="39">
        <v>9</v>
      </c>
      <c r="AA71" s="39">
        <v>1</v>
      </c>
      <c r="AB71" s="39"/>
    </row>
    <row r="72" spans="1:28" x14ac:dyDescent="0.2">
      <c r="A72" s="39" t="s">
        <v>1428</v>
      </c>
      <c r="B72" s="39">
        <v>13240</v>
      </c>
      <c r="C72" s="39">
        <v>3135</v>
      </c>
      <c r="D72" s="39">
        <v>224</v>
      </c>
      <c r="E72" s="39">
        <v>580</v>
      </c>
      <c r="F72" s="39">
        <v>2342</v>
      </c>
      <c r="G72" s="39">
        <v>3273</v>
      </c>
      <c r="H72" s="39">
        <v>563</v>
      </c>
      <c r="I72" s="39">
        <v>1430</v>
      </c>
      <c r="J72" s="39">
        <v>34</v>
      </c>
      <c r="K72" s="39">
        <v>1203</v>
      </c>
      <c r="L72" s="39">
        <v>27</v>
      </c>
      <c r="M72" s="39">
        <v>33</v>
      </c>
      <c r="N72" s="39">
        <v>6167</v>
      </c>
      <c r="O72" s="39">
        <v>694</v>
      </c>
      <c r="P72" s="39">
        <v>3693</v>
      </c>
      <c r="Q72" s="39">
        <v>1003</v>
      </c>
      <c r="R72" s="39">
        <v>517</v>
      </c>
      <c r="S72" s="39">
        <v>282</v>
      </c>
      <c r="T72" s="39">
        <v>715</v>
      </c>
      <c r="U72" s="39">
        <v>13</v>
      </c>
      <c r="V72" s="39">
        <v>103</v>
      </c>
      <c r="W72" s="39">
        <v>1</v>
      </c>
      <c r="X72" s="39">
        <v>3</v>
      </c>
      <c r="Y72" s="39">
        <v>38</v>
      </c>
      <c r="Z72" s="39">
        <v>552</v>
      </c>
      <c r="AA72" s="39">
        <v>2</v>
      </c>
      <c r="AB72" s="39">
        <v>3</v>
      </c>
    </row>
    <row r="73" spans="1:28" x14ac:dyDescent="0.2">
      <c r="A73" s="39" t="s">
        <v>1429</v>
      </c>
      <c r="B73" s="39">
        <v>159748</v>
      </c>
      <c r="C73" s="39">
        <v>35027</v>
      </c>
      <c r="D73" s="39">
        <v>3125</v>
      </c>
      <c r="E73" s="39">
        <v>8742</v>
      </c>
      <c r="F73" s="39">
        <v>23191</v>
      </c>
      <c r="G73" s="39">
        <v>40035</v>
      </c>
      <c r="H73" s="39">
        <v>9840</v>
      </c>
      <c r="I73" s="39">
        <v>14161</v>
      </c>
      <c r="J73" s="39">
        <v>578</v>
      </c>
      <c r="K73" s="39">
        <v>13796</v>
      </c>
      <c r="L73" s="39">
        <v>1019</v>
      </c>
      <c r="M73" s="39">
        <v>665</v>
      </c>
      <c r="N73" s="39">
        <v>71729</v>
      </c>
      <c r="O73" s="39">
        <v>10637</v>
      </c>
      <c r="P73" s="39">
        <v>39004</v>
      </c>
      <c r="Q73" s="39">
        <v>11898</v>
      </c>
      <c r="R73" s="39">
        <v>5990</v>
      </c>
      <c r="S73" s="39">
        <v>4272</v>
      </c>
      <c r="T73" s="39">
        <v>13225</v>
      </c>
      <c r="U73" s="39">
        <v>660</v>
      </c>
      <c r="V73" s="39">
        <v>1621</v>
      </c>
      <c r="W73" s="39">
        <v>4311</v>
      </c>
      <c r="X73" s="39">
        <v>1405</v>
      </c>
      <c r="Y73" s="39">
        <v>3409</v>
      </c>
      <c r="Z73" s="39">
        <v>1209</v>
      </c>
      <c r="AA73" s="39">
        <v>273</v>
      </c>
      <c r="AB73" s="39">
        <v>340</v>
      </c>
    </row>
    <row r="74" spans="1:28" x14ac:dyDescent="0.2">
      <c r="A74" s="39" t="s">
        <v>1431</v>
      </c>
      <c r="B74" s="39">
        <v>159748</v>
      </c>
      <c r="C74" s="39">
        <v>35027</v>
      </c>
      <c r="D74" s="39">
        <v>3125</v>
      </c>
      <c r="E74" s="39">
        <v>8742</v>
      </c>
      <c r="F74" s="39">
        <v>23191</v>
      </c>
      <c r="G74" s="39">
        <v>40035</v>
      </c>
      <c r="H74" s="39">
        <v>9840</v>
      </c>
      <c r="I74" s="39">
        <v>14161</v>
      </c>
      <c r="J74" s="39">
        <v>578</v>
      </c>
      <c r="K74" s="39">
        <v>13796</v>
      </c>
      <c r="L74" s="39">
        <v>1019</v>
      </c>
      <c r="M74" s="39">
        <v>665</v>
      </c>
      <c r="N74" s="39">
        <v>71729</v>
      </c>
      <c r="O74" s="39">
        <v>10637</v>
      </c>
      <c r="P74" s="39">
        <v>39004</v>
      </c>
      <c r="Q74" s="39">
        <v>11898</v>
      </c>
      <c r="R74" s="39">
        <v>5990</v>
      </c>
      <c r="S74" s="39">
        <v>4272</v>
      </c>
      <c r="T74" s="39">
        <v>13225</v>
      </c>
      <c r="U74" s="39">
        <v>660</v>
      </c>
      <c r="V74" s="39">
        <v>1621</v>
      </c>
      <c r="W74" s="39">
        <v>4311</v>
      </c>
      <c r="X74" s="39">
        <v>1405</v>
      </c>
      <c r="Y74" s="39">
        <v>3409</v>
      </c>
      <c r="Z74" s="39">
        <v>1209</v>
      </c>
      <c r="AA74" s="39">
        <v>273</v>
      </c>
      <c r="AB74" s="39">
        <v>340</v>
      </c>
    </row>
    <row r="75" spans="1:28" x14ac:dyDescent="0.2">
      <c r="A75" s="39" t="s">
        <v>1432</v>
      </c>
      <c r="B75" s="39">
        <v>13344</v>
      </c>
      <c r="C75" s="39">
        <v>2896</v>
      </c>
      <c r="D75" s="39">
        <v>236</v>
      </c>
      <c r="E75" s="39">
        <v>775</v>
      </c>
      <c r="F75" s="39">
        <v>1888</v>
      </c>
      <c r="G75" s="39">
        <v>2982</v>
      </c>
      <c r="H75" s="39">
        <v>646</v>
      </c>
      <c r="I75" s="39">
        <v>1145</v>
      </c>
      <c r="J75" s="39">
        <v>46</v>
      </c>
      <c r="K75" s="39">
        <v>1021</v>
      </c>
      <c r="L75" s="39">
        <v>81</v>
      </c>
      <c r="M75" s="39">
        <v>43</v>
      </c>
      <c r="N75" s="39">
        <v>5965</v>
      </c>
      <c r="O75" s="39">
        <v>890</v>
      </c>
      <c r="P75" s="39">
        <v>3167</v>
      </c>
      <c r="Q75" s="39">
        <v>1057</v>
      </c>
      <c r="R75" s="39">
        <v>539</v>
      </c>
      <c r="S75" s="39">
        <v>318</v>
      </c>
      <c r="T75" s="39">
        <v>1517</v>
      </c>
      <c r="U75" s="39">
        <v>16</v>
      </c>
      <c r="V75" s="39">
        <v>101</v>
      </c>
      <c r="W75" s="39">
        <v>1393</v>
      </c>
      <c r="X75" s="39">
        <v>5</v>
      </c>
      <c r="Y75" s="39">
        <v>2</v>
      </c>
      <c r="Z75" s="39"/>
      <c r="AA75" s="39"/>
      <c r="AB75" s="39"/>
    </row>
    <row r="76" spans="1:28" x14ac:dyDescent="0.2">
      <c r="A76" s="39" t="s">
        <v>1433</v>
      </c>
      <c r="B76" s="39">
        <v>28842</v>
      </c>
      <c r="C76" s="39">
        <v>5553</v>
      </c>
      <c r="D76" s="39">
        <v>563</v>
      </c>
      <c r="E76" s="39">
        <v>1546</v>
      </c>
      <c r="F76" s="39">
        <v>3444</v>
      </c>
      <c r="G76" s="39">
        <v>6622</v>
      </c>
      <c r="H76" s="39">
        <v>1625</v>
      </c>
      <c r="I76" s="39">
        <v>2140</v>
      </c>
      <c r="J76" s="39">
        <v>126</v>
      </c>
      <c r="K76" s="39">
        <v>2393</v>
      </c>
      <c r="L76" s="39">
        <v>188</v>
      </c>
      <c r="M76" s="39">
        <v>150</v>
      </c>
      <c r="N76" s="39">
        <v>11863</v>
      </c>
      <c r="O76" s="39">
        <v>1728</v>
      </c>
      <c r="P76" s="39">
        <v>6311</v>
      </c>
      <c r="Q76" s="39">
        <v>2013</v>
      </c>
      <c r="R76" s="39">
        <v>1053</v>
      </c>
      <c r="S76" s="39">
        <v>761</v>
      </c>
      <c r="T76" s="39">
        <v>4816</v>
      </c>
      <c r="U76" s="39">
        <v>108</v>
      </c>
      <c r="V76" s="39">
        <v>264</v>
      </c>
      <c r="W76" s="39">
        <v>336</v>
      </c>
      <c r="X76" s="39">
        <v>794</v>
      </c>
      <c r="Y76" s="39">
        <v>2178</v>
      </c>
      <c r="Z76" s="39">
        <v>576</v>
      </c>
      <c r="AA76" s="39">
        <v>236</v>
      </c>
      <c r="AB76" s="39">
        <v>324</v>
      </c>
    </row>
    <row r="77" spans="1:28" x14ac:dyDescent="0.2">
      <c r="A77" s="39" t="s">
        <v>1434</v>
      </c>
      <c r="B77" s="39">
        <v>2482</v>
      </c>
      <c r="C77" s="39">
        <v>1</v>
      </c>
      <c r="D77" s="39"/>
      <c r="E77" s="39"/>
      <c r="F77" s="39">
        <v>1</v>
      </c>
      <c r="G77" s="39"/>
      <c r="H77" s="39"/>
      <c r="I77" s="39"/>
      <c r="J77" s="39"/>
      <c r="K77" s="39"/>
      <c r="L77" s="39"/>
      <c r="M77" s="39"/>
      <c r="N77" s="39">
        <v>2</v>
      </c>
      <c r="O77" s="39"/>
      <c r="P77" s="39">
        <v>2</v>
      </c>
      <c r="Q77" s="39"/>
      <c r="R77" s="39"/>
      <c r="S77" s="39"/>
      <c r="T77" s="39">
        <v>2479</v>
      </c>
      <c r="U77" s="39"/>
      <c r="V77" s="39"/>
      <c r="W77" s="39">
        <v>2479</v>
      </c>
      <c r="X77" s="39"/>
      <c r="Y77" s="39"/>
      <c r="Z77" s="39"/>
      <c r="AA77" s="39"/>
      <c r="AB77" s="39"/>
    </row>
    <row r="78" spans="1:28" x14ac:dyDescent="0.2">
      <c r="A78" s="39" t="s">
        <v>1435</v>
      </c>
      <c r="B78" s="39">
        <v>5966</v>
      </c>
      <c r="C78" s="39">
        <v>1130</v>
      </c>
      <c r="D78" s="39">
        <v>82</v>
      </c>
      <c r="E78" s="39">
        <v>186</v>
      </c>
      <c r="F78" s="39">
        <v>862</v>
      </c>
      <c r="G78" s="39">
        <v>1373</v>
      </c>
      <c r="H78" s="39">
        <v>267</v>
      </c>
      <c r="I78" s="39">
        <v>491</v>
      </c>
      <c r="J78" s="39">
        <v>8</v>
      </c>
      <c r="K78" s="39">
        <v>578</v>
      </c>
      <c r="L78" s="39">
        <v>13</v>
      </c>
      <c r="M78" s="39">
        <v>16</v>
      </c>
      <c r="N78" s="39">
        <v>2931</v>
      </c>
      <c r="O78" s="39">
        <v>287</v>
      </c>
      <c r="P78" s="39">
        <v>1894</v>
      </c>
      <c r="Q78" s="39">
        <v>444</v>
      </c>
      <c r="R78" s="39">
        <v>194</v>
      </c>
      <c r="S78" s="39">
        <v>113</v>
      </c>
      <c r="T78" s="39">
        <v>536</v>
      </c>
      <c r="U78" s="39"/>
      <c r="V78" s="39">
        <v>90</v>
      </c>
      <c r="W78" s="39"/>
      <c r="X78" s="39"/>
      <c r="Y78" s="39">
        <v>446</v>
      </c>
      <c r="Z78" s="39"/>
      <c r="AA78" s="39"/>
      <c r="AB78" s="39"/>
    </row>
    <row r="79" spans="1:28" x14ac:dyDescent="0.2">
      <c r="A79" s="39" t="s">
        <v>1436</v>
      </c>
      <c r="B79" s="39">
        <v>2238</v>
      </c>
      <c r="C79" s="39">
        <v>502</v>
      </c>
      <c r="D79" s="39">
        <v>67</v>
      </c>
      <c r="E79" s="39">
        <v>129</v>
      </c>
      <c r="F79" s="39">
        <v>306</v>
      </c>
      <c r="G79" s="39">
        <v>885</v>
      </c>
      <c r="H79" s="39">
        <v>259</v>
      </c>
      <c r="I79" s="39">
        <v>266</v>
      </c>
      <c r="J79" s="39">
        <v>52</v>
      </c>
      <c r="K79" s="39">
        <v>198</v>
      </c>
      <c r="L79" s="39">
        <v>57</v>
      </c>
      <c r="M79" s="39">
        <v>53</v>
      </c>
      <c r="N79" s="39">
        <v>743</v>
      </c>
      <c r="O79" s="39">
        <v>114</v>
      </c>
      <c r="P79" s="39">
        <v>364</v>
      </c>
      <c r="Q79" s="39">
        <v>142</v>
      </c>
      <c r="R79" s="39">
        <v>90</v>
      </c>
      <c r="S79" s="39">
        <v>40</v>
      </c>
      <c r="T79" s="39">
        <v>138</v>
      </c>
      <c r="U79" s="39"/>
      <c r="V79" s="39">
        <v>28</v>
      </c>
      <c r="W79" s="39"/>
      <c r="X79" s="39">
        <v>82</v>
      </c>
      <c r="Y79" s="39">
        <v>1</v>
      </c>
      <c r="Z79" s="39">
        <v>29</v>
      </c>
      <c r="AA79" s="39"/>
      <c r="AB79" s="39"/>
    </row>
    <row r="80" spans="1:28" x14ac:dyDescent="0.2">
      <c r="A80" s="39" t="s">
        <v>1437</v>
      </c>
      <c r="B80" s="39">
        <v>1436</v>
      </c>
      <c r="C80" s="39">
        <v>9</v>
      </c>
      <c r="D80" s="39">
        <v>4</v>
      </c>
      <c r="E80" s="39">
        <v>1</v>
      </c>
      <c r="F80" s="39">
        <v>4</v>
      </c>
      <c r="G80" s="39">
        <v>1411</v>
      </c>
      <c r="H80" s="39">
        <v>1396</v>
      </c>
      <c r="I80" s="39">
        <v>1</v>
      </c>
      <c r="J80" s="39"/>
      <c r="K80" s="39"/>
      <c r="L80" s="39"/>
      <c r="M80" s="39">
        <v>14</v>
      </c>
      <c r="N80" s="39">
        <v>12</v>
      </c>
      <c r="O80" s="39"/>
      <c r="P80" s="39">
        <v>4</v>
      </c>
      <c r="Q80" s="39">
        <v>2</v>
      </c>
      <c r="R80" s="39">
        <v>4</v>
      </c>
      <c r="S80" s="39">
        <v>2</v>
      </c>
      <c r="T80" s="39">
        <v>4</v>
      </c>
      <c r="U80" s="39"/>
      <c r="V80" s="39"/>
      <c r="W80" s="39">
        <v>1</v>
      </c>
      <c r="X80" s="39">
        <v>2</v>
      </c>
      <c r="Y80" s="39"/>
      <c r="Z80" s="39"/>
      <c r="AA80" s="39">
        <v>1</v>
      </c>
      <c r="AB80" s="39"/>
    </row>
    <row r="81" spans="1:28" x14ac:dyDescent="0.2">
      <c r="A81" s="39" t="s">
        <v>1438</v>
      </c>
      <c r="B81" s="39">
        <v>67292</v>
      </c>
      <c r="C81" s="39">
        <v>16289</v>
      </c>
      <c r="D81" s="39">
        <v>1377</v>
      </c>
      <c r="E81" s="39">
        <v>4046</v>
      </c>
      <c r="F81" s="39">
        <v>10874</v>
      </c>
      <c r="G81" s="39">
        <v>16630</v>
      </c>
      <c r="H81" s="39">
        <v>3592</v>
      </c>
      <c r="I81" s="39">
        <v>6097</v>
      </c>
      <c r="J81" s="39">
        <v>202</v>
      </c>
      <c r="K81" s="39">
        <v>6070</v>
      </c>
      <c r="L81" s="39">
        <v>441</v>
      </c>
      <c r="M81" s="39">
        <v>229</v>
      </c>
      <c r="N81" s="39">
        <v>32504</v>
      </c>
      <c r="O81" s="39">
        <v>4824</v>
      </c>
      <c r="P81" s="39">
        <v>16991</v>
      </c>
      <c r="Q81" s="39">
        <v>5652</v>
      </c>
      <c r="R81" s="39">
        <v>2990</v>
      </c>
      <c r="S81" s="39">
        <v>2055</v>
      </c>
      <c r="T81" s="39">
        <v>1935</v>
      </c>
      <c r="U81" s="39">
        <v>369</v>
      </c>
      <c r="V81" s="39">
        <v>756</v>
      </c>
      <c r="W81" s="39"/>
      <c r="X81" s="39">
        <v>417</v>
      </c>
      <c r="Y81" s="39">
        <v>393</v>
      </c>
      <c r="Z81" s="39"/>
      <c r="AA81" s="39"/>
      <c r="AB81" s="39">
        <v>1</v>
      </c>
    </row>
    <row r="82" spans="1:28" x14ac:dyDescent="0.2">
      <c r="A82" s="39" t="s">
        <v>1439</v>
      </c>
      <c r="B82" s="39">
        <v>4488</v>
      </c>
      <c r="C82" s="39">
        <v>1006</v>
      </c>
      <c r="D82" s="39">
        <v>97</v>
      </c>
      <c r="E82" s="39">
        <v>247</v>
      </c>
      <c r="F82" s="39">
        <v>666</v>
      </c>
      <c r="G82" s="39">
        <v>1042</v>
      </c>
      <c r="H82" s="39">
        <v>213</v>
      </c>
      <c r="I82" s="39">
        <v>365</v>
      </c>
      <c r="J82" s="39">
        <v>9</v>
      </c>
      <c r="K82" s="39">
        <v>427</v>
      </c>
      <c r="L82" s="39">
        <v>11</v>
      </c>
      <c r="M82" s="39">
        <v>17</v>
      </c>
      <c r="N82" s="39">
        <v>2306</v>
      </c>
      <c r="O82" s="39">
        <v>290</v>
      </c>
      <c r="P82" s="39">
        <v>1281</v>
      </c>
      <c r="Q82" s="39">
        <v>437</v>
      </c>
      <c r="R82" s="39">
        <v>188</v>
      </c>
      <c r="S82" s="39">
        <v>120</v>
      </c>
      <c r="T82" s="39">
        <v>169</v>
      </c>
      <c r="U82" s="39">
        <v>17</v>
      </c>
      <c r="V82" s="39">
        <v>26</v>
      </c>
      <c r="W82" s="39"/>
      <c r="X82" s="39">
        <v>61</v>
      </c>
      <c r="Y82" s="39">
        <v>7</v>
      </c>
      <c r="Z82" s="39">
        <v>46</v>
      </c>
      <c r="AA82" s="39"/>
      <c r="AB82" s="39">
        <v>12</v>
      </c>
    </row>
    <row r="83" spans="1:28" x14ac:dyDescent="0.2">
      <c r="A83" s="39" t="s">
        <v>1440</v>
      </c>
      <c r="B83" s="39">
        <v>1118</v>
      </c>
      <c r="C83" s="39">
        <v>168</v>
      </c>
      <c r="D83" s="39">
        <v>31</v>
      </c>
      <c r="E83" s="39">
        <v>63</v>
      </c>
      <c r="F83" s="39">
        <v>74</v>
      </c>
      <c r="G83" s="39">
        <v>267</v>
      </c>
      <c r="H83" s="39">
        <v>103</v>
      </c>
      <c r="I83" s="39">
        <v>88</v>
      </c>
      <c r="J83" s="39">
        <v>8</v>
      </c>
      <c r="K83" s="39">
        <v>39</v>
      </c>
      <c r="L83" s="39">
        <v>19</v>
      </c>
      <c r="M83" s="39">
        <v>10</v>
      </c>
      <c r="N83" s="39">
        <v>628</v>
      </c>
      <c r="O83" s="39">
        <v>171</v>
      </c>
      <c r="P83" s="39">
        <v>326</v>
      </c>
      <c r="Q83" s="39">
        <v>104</v>
      </c>
      <c r="R83" s="39">
        <v>13</v>
      </c>
      <c r="S83" s="39">
        <v>14</v>
      </c>
      <c r="T83" s="39">
        <v>55</v>
      </c>
      <c r="U83" s="39"/>
      <c r="V83" s="39">
        <v>2</v>
      </c>
      <c r="W83" s="39"/>
      <c r="X83" s="39">
        <v>19</v>
      </c>
      <c r="Y83" s="39">
        <v>3</v>
      </c>
      <c r="Z83" s="39"/>
      <c r="AA83" s="39">
        <v>31</v>
      </c>
      <c r="AB83" s="39"/>
    </row>
    <row r="84" spans="1:28" x14ac:dyDescent="0.2">
      <c r="A84" s="39" t="s">
        <v>1441</v>
      </c>
      <c r="B84" s="39">
        <v>18830</v>
      </c>
      <c r="C84" s="39">
        <v>4249</v>
      </c>
      <c r="D84" s="39">
        <v>449</v>
      </c>
      <c r="E84" s="39">
        <v>1135</v>
      </c>
      <c r="F84" s="39">
        <v>2666</v>
      </c>
      <c r="G84" s="39">
        <v>5280</v>
      </c>
      <c r="H84" s="39">
        <v>1115</v>
      </c>
      <c r="I84" s="39">
        <v>2065</v>
      </c>
      <c r="J84" s="39">
        <v>85</v>
      </c>
      <c r="K84" s="39">
        <v>1753</v>
      </c>
      <c r="L84" s="39">
        <v>172</v>
      </c>
      <c r="M84" s="39">
        <v>90</v>
      </c>
      <c r="N84" s="39">
        <v>8449</v>
      </c>
      <c r="O84" s="39">
        <v>1631</v>
      </c>
      <c r="P84" s="39">
        <v>4865</v>
      </c>
      <c r="Q84" s="39">
        <v>1008</v>
      </c>
      <c r="R84" s="39">
        <v>390</v>
      </c>
      <c r="S84" s="39">
        <v>566</v>
      </c>
      <c r="T84" s="39">
        <v>854</v>
      </c>
      <c r="U84" s="39">
        <v>139</v>
      </c>
      <c r="V84" s="39">
        <v>251</v>
      </c>
      <c r="W84" s="39">
        <v>102</v>
      </c>
      <c r="X84" s="39">
        <v>23</v>
      </c>
      <c r="Y84" s="39">
        <v>336</v>
      </c>
      <c r="Z84" s="39"/>
      <c r="AA84" s="39">
        <v>3</v>
      </c>
      <c r="AB84" s="39"/>
    </row>
    <row r="85" spans="1:28" x14ac:dyDescent="0.2">
      <c r="A85" s="39" t="s">
        <v>1442</v>
      </c>
      <c r="B85" s="39">
        <v>11286.550999999999</v>
      </c>
      <c r="C85" s="39">
        <v>2349.886</v>
      </c>
      <c r="D85" s="39">
        <v>178.81700000000001</v>
      </c>
      <c r="E85" s="39">
        <v>632.13800000000003</v>
      </c>
      <c r="F85" s="39">
        <v>1538.931</v>
      </c>
      <c r="G85" s="39">
        <v>2430.261</v>
      </c>
      <c r="H85" s="39">
        <v>526.98900000000003</v>
      </c>
      <c r="I85" s="39">
        <v>896.00300000000004</v>
      </c>
      <c r="J85" s="39">
        <v>37.605000000000004</v>
      </c>
      <c r="K85" s="39">
        <v>860.00600000000009</v>
      </c>
      <c r="L85" s="39">
        <v>72.846000000000004</v>
      </c>
      <c r="M85" s="39">
        <v>36.812000000000005</v>
      </c>
      <c r="N85" s="39">
        <v>5035.8789999999999</v>
      </c>
      <c r="O85" s="39">
        <v>743.69299999999998</v>
      </c>
      <c r="P85" s="39">
        <v>2693.7980000000002</v>
      </c>
      <c r="Q85" s="39">
        <v>895.52700000000004</v>
      </c>
      <c r="R85" s="39">
        <v>444.92400000000004</v>
      </c>
      <c r="S85" s="39">
        <v>257.93700000000001</v>
      </c>
      <c r="T85" s="39">
        <v>1470.5250000000001</v>
      </c>
      <c r="U85" s="39">
        <v>12.416</v>
      </c>
      <c r="V85" s="39">
        <v>88.35</v>
      </c>
      <c r="W85" s="39">
        <v>1365.893</v>
      </c>
      <c r="X85" s="39">
        <v>2.3860000000000001</v>
      </c>
      <c r="Y85" s="39">
        <v>1.48</v>
      </c>
      <c r="Z85" s="39"/>
      <c r="AA85" s="39"/>
      <c r="AB85" s="39"/>
    </row>
    <row r="86" spans="1:28" x14ac:dyDescent="0.2">
      <c r="A86" s="39" t="s">
        <v>1443</v>
      </c>
      <c r="B86" s="39">
        <v>24899.324000000001</v>
      </c>
      <c r="C86" s="39">
        <v>4690.8290000000006</v>
      </c>
      <c r="D86" s="39">
        <v>472.65</v>
      </c>
      <c r="E86" s="39">
        <v>1267.6280000000002</v>
      </c>
      <c r="F86" s="39">
        <v>2950.5509999999999</v>
      </c>
      <c r="G86" s="39">
        <v>5634.3860000000004</v>
      </c>
      <c r="H86" s="39">
        <v>1359.556</v>
      </c>
      <c r="I86" s="39">
        <v>1783.806</v>
      </c>
      <c r="J86" s="39">
        <v>108.482</v>
      </c>
      <c r="K86" s="39">
        <v>2093.9610000000002</v>
      </c>
      <c r="L86" s="39">
        <v>163.35500000000002</v>
      </c>
      <c r="M86" s="39">
        <v>125.226</v>
      </c>
      <c r="N86" s="39">
        <v>10250.539000000001</v>
      </c>
      <c r="O86" s="39">
        <v>1471.961</v>
      </c>
      <c r="P86" s="39">
        <v>5517.5610000000006</v>
      </c>
      <c r="Q86" s="39">
        <v>1722.5910000000001</v>
      </c>
      <c r="R86" s="39">
        <v>909.19800000000009</v>
      </c>
      <c r="S86" s="39">
        <v>629.22800000000007</v>
      </c>
      <c r="T86" s="39">
        <v>4323.57</v>
      </c>
      <c r="U86" s="39">
        <v>98.74</v>
      </c>
      <c r="V86" s="39">
        <v>242.03200000000001</v>
      </c>
      <c r="W86" s="39">
        <v>321.93100000000004</v>
      </c>
      <c r="X86" s="39">
        <v>576.77499999999998</v>
      </c>
      <c r="Y86" s="39">
        <v>2040.6960000000001</v>
      </c>
      <c r="Z86" s="39">
        <v>520.255</v>
      </c>
      <c r="AA86" s="39">
        <v>217.68800000000002</v>
      </c>
      <c r="AB86" s="39">
        <v>305.45300000000003</v>
      </c>
    </row>
    <row r="87" spans="1:28" x14ac:dyDescent="0.2">
      <c r="A87" s="39" t="s">
        <v>1444</v>
      </c>
      <c r="B87" s="39">
        <v>2384.9780000000001</v>
      </c>
      <c r="C87" s="39">
        <v>1</v>
      </c>
      <c r="D87" s="39"/>
      <c r="E87" s="39"/>
      <c r="F87" s="39">
        <v>1</v>
      </c>
      <c r="G87" s="39"/>
      <c r="H87" s="39"/>
      <c r="I87" s="39"/>
      <c r="J87" s="39"/>
      <c r="K87" s="39"/>
      <c r="L87" s="39"/>
      <c r="M87" s="39"/>
      <c r="N87" s="39">
        <v>1.2</v>
      </c>
      <c r="O87" s="39"/>
      <c r="P87" s="39">
        <v>1.2</v>
      </c>
      <c r="Q87" s="39"/>
      <c r="R87" s="39"/>
      <c r="S87" s="39"/>
      <c r="T87" s="39">
        <v>2382.7780000000002</v>
      </c>
      <c r="U87" s="39"/>
      <c r="V87" s="39"/>
      <c r="W87" s="39">
        <v>2382.7780000000002</v>
      </c>
      <c r="X87" s="39"/>
      <c r="Y87" s="39"/>
      <c r="Z87" s="39"/>
      <c r="AA87" s="39"/>
      <c r="AB87" s="39"/>
    </row>
    <row r="88" spans="1:28" x14ac:dyDescent="0.2">
      <c r="A88" s="39" t="s">
        <v>1445</v>
      </c>
      <c r="B88" s="39">
        <v>5393.134</v>
      </c>
      <c r="C88" s="39">
        <v>1028.3630000000001</v>
      </c>
      <c r="D88" s="39">
        <v>68.662999999999997</v>
      </c>
      <c r="E88" s="39">
        <v>167.15300000000002</v>
      </c>
      <c r="F88" s="39">
        <v>792.54700000000003</v>
      </c>
      <c r="G88" s="39">
        <v>1218.508</v>
      </c>
      <c r="H88" s="39">
        <v>250.17</v>
      </c>
      <c r="I88" s="39">
        <v>420.85500000000002</v>
      </c>
      <c r="J88" s="39">
        <v>7.5470000000000006</v>
      </c>
      <c r="K88" s="39">
        <v>513.63</v>
      </c>
      <c r="L88" s="39">
        <v>11.773</v>
      </c>
      <c r="M88" s="39">
        <v>14.533000000000001</v>
      </c>
      <c r="N88" s="39">
        <v>2639.143</v>
      </c>
      <c r="O88" s="39">
        <v>243.28400000000002</v>
      </c>
      <c r="P88" s="39">
        <v>1728.6320000000001</v>
      </c>
      <c r="Q88" s="39">
        <v>401.33199999999999</v>
      </c>
      <c r="R88" s="39">
        <v>165.16800000000001</v>
      </c>
      <c r="S88" s="39">
        <v>100.727</v>
      </c>
      <c r="T88" s="39">
        <v>507.12</v>
      </c>
      <c r="U88" s="39"/>
      <c r="V88" s="39">
        <v>82.112000000000009</v>
      </c>
      <c r="W88" s="39"/>
      <c r="X88" s="39"/>
      <c r="Y88" s="39">
        <v>425.00800000000004</v>
      </c>
      <c r="Z88" s="39"/>
      <c r="AA88" s="39"/>
      <c r="AB88" s="39"/>
    </row>
    <row r="89" spans="1:28" x14ac:dyDescent="0.2">
      <c r="A89" s="39" t="s">
        <v>1446</v>
      </c>
      <c r="B89" s="39">
        <v>1874.6370000000002</v>
      </c>
      <c r="C89" s="39">
        <v>418.428</v>
      </c>
      <c r="D89" s="39">
        <v>54.211000000000006</v>
      </c>
      <c r="E89" s="39">
        <v>111.42</v>
      </c>
      <c r="F89" s="39">
        <v>252.79700000000003</v>
      </c>
      <c r="G89" s="39">
        <v>746.42600000000004</v>
      </c>
      <c r="H89" s="39">
        <v>214.715</v>
      </c>
      <c r="I89" s="39">
        <v>226.32600000000002</v>
      </c>
      <c r="J89" s="39">
        <v>45.369</v>
      </c>
      <c r="K89" s="39">
        <v>171.36500000000001</v>
      </c>
      <c r="L89" s="39">
        <v>46.026000000000003</v>
      </c>
      <c r="M89" s="39">
        <v>42.625</v>
      </c>
      <c r="N89" s="39">
        <v>622.72800000000007</v>
      </c>
      <c r="O89" s="39">
        <v>82.624000000000009</v>
      </c>
      <c r="P89" s="39">
        <v>310.72399999999999</v>
      </c>
      <c r="Q89" s="39">
        <v>126.601</v>
      </c>
      <c r="R89" s="39">
        <v>73.23</v>
      </c>
      <c r="S89" s="39">
        <v>29.549000000000003</v>
      </c>
      <c r="T89" s="39">
        <v>87.055000000000007</v>
      </c>
      <c r="U89" s="39"/>
      <c r="V89" s="39">
        <v>26.613</v>
      </c>
      <c r="W89" s="39"/>
      <c r="X89" s="39">
        <v>38.841999999999999</v>
      </c>
      <c r="Y89" s="39">
        <v>1</v>
      </c>
      <c r="Z89" s="39">
        <v>20.6</v>
      </c>
      <c r="AA89" s="39"/>
      <c r="AB89" s="39"/>
    </row>
    <row r="90" spans="1:28" x14ac:dyDescent="0.2">
      <c r="A90" s="39" t="s">
        <v>1447</v>
      </c>
      <c r="B90" s="39">
        <v>1083.8590000000002</v>
      </c>
      <c r="C90" s="39">
        <v>7.4730000000000008</v>
      </c>
      <c r="D90" s="39">
        <v>3.64</v>
      </c>
      <c r="E90" s="39">
        <v>0.8</v>
      </c>
      <c r="F90" s="39">
        <v>3.0330000000000004</v>
      </c>
      <c r="G90" s="39">
        <v>1062.567</v>
      </c>
      <c r="H90" s="39">
        <v>1047.567</v>
      </c>
      <c r="I90" s="39">
        <v>1</v>
      </c>
      <c r="J90" s="39"/>
      <c r="K90" s="39"/>
      <c r="L90" s="39"/>
      <c r="M90" s="39">
        <v>14</v>
      </c>
      <c r="N90" s="39">
        <v>10.569000000000001</v>
      </c>
      <c r="O90" s="39"/>
      <c r="P90" s="39">
        <v>3.5680000000000001</v>
      </c>
      <c r="Q90" s="39">
        <v>2</v>
      </c>
      <c r="R90" s="39">
        <v>3.0010000000000003</v>
      </c>
      <c r="S90" s="39">
        <v>2</v>
      </c>
      <c r="T90" s="39">
        <v>3.25</v>
      </c>
      <c r="U90" s="39"/>
      <c r="V90" s="39"/>
      <c r="W90" s="39">
        <v>0.75</v>
      </c>
      <c r="X90" s="39">
        <v>1.5</v>
      </c>
      <c r="Y90" s="39"/>
      <c r="Z90" s="39"/>
      <c r="AA90" s="39">
        <v>1</v>
      </c>
      <c r="AB90" s="39"/>
    </row>
    <row r="91" spans="1:28" x14ac:dyDescent="0.2">
      <c r="A91" s="39" t="s">
        <v>1448</v>
      </c>
      <c r="B91" s="39">
        <v>58407.472000000002</v>
      </c>
      <c r="C91" s="39">
        <v>14075.387000000001</v>
      </c>
      <c r="D91" s="39">
        <v>1124.56</v>
      </c>
      <c r="E91" s="39">
        <v>3469.99</v>
      </c>
      <c r="F91" s="39">
        <v>9480.8370000000014</v>
      </c>
      <c r="G91" s="39">
        <v>14044.686</v>
      </c>
      <c r="H91" s="39">
        <v>2988.4290000000001</v>
      </c>
      <c r="I91" s="39">
        <v>5075.1750000000002</v>
      </c>
      <c r="J91" s="39">
        <v>167.726</v>
      </c>
      <c r="K91" s="39">
        <v>5267.4320000000007</v>
      </c>
      <c r="L91" s="39">
        <v>359.63600000000002</v>
      </c>
      <c r="M91" s="39">
        <v>186.28800000000001</v>
      </c>
      <c r="N91" s="39">
        <v>28698.453000000001</v>
      </c>
      <c r="O91" s="39">
        <v>4138.6360000000004</v>
      </c>
      <c r="P91" s="39">
        <v>15207.828000000001</v>
      </c>
      <c r="Q91" s="39">
        <v>5045.6509999999998</v>
      </c>
      <c r="R91" s="39">
        <v>2609.0160000000001</v>
      </c>
      <c r="S91" s="39">
        <v>1697.3220000000001</v>
      </c>
      <c r="T91" s="39">
        <v>1588.9460000000001</v>
      </c>
      <c r="U91" s="39">
        <v>360.18600000000004</v>
      </c>
      <c r="V91" s="39">
        <v>684.20800000000008</v>
      </c>
      <c r="W91" s="39"/>
      <c r="X91" s="39">
        <v>277.90000000000003</v>
      </c>
      <c r="Y91" s="39">
        <v>265.65199999999999</v>
      </c>
      <c r="Z91" s="39"/>
      <c r="AA91" s="39"/>
      <c r="AB91" s="39">
        <v>1</v>
      </c>
    </row>
    <row r="92" spans="1:28" x14ac:dyDescent="0.2">
      <c r="A92" s="39" t="s">
        <v>1449</v>
      </c>
      <c r="B92" s="39">
        <v>3857.8430000000003</v>
      </c>
      <c r="C92" s="39">
        <v>845.67100000000005</v>
      </c>
      <c r="D92" s="39">
        <v>77.460000000000008</v>
      </c>
      <c r="E92" s="39">
        <v>207.101</v>
      </c>
      <c r="F92" s="39">
        <v>561.11</v>
      </c>
      <c r="G92" s="39">
        <v>911.58199999999999</v>
      </c>
      <c r="H92" s="39">
        <v>185.33500000000001</v>
      </c>
      <c r="I92" s="39">
        <v>311.51500000000004</v>
      </c>
      <c r="J92" s="39">
        <v>8.4130000000000003</v>
      </c>
      <c r="K92" s="39">
        <v>379.85900000000004</v>
      </c>
      <c r="L92" s="39">
        <v>9.8800000000000008</v>
      </c>
      <c r="M92" s="39">
        <v>16.580000000000002</v>
      </c>
      <c r="N92" s="39">
        <v>1994.124</v>
      </c>
      <c r="O92" s="39">
        <v>261.678</v>
      </c>
      <c r="P92" s="39">
        <v>1097.1220000000001</v>
      </c>
      <c r="Q92" s="39">
        <v>380.65600000000001</v>
      </c>
      <c r="R92" s="39">
        <v>157.52500000000001</v>
      </c>
      <c r="S92" s="39">
        <v>97.143000000000001</v>
      </c>
      <c r="T92" s="39">
        <v>106.46600000000001</v>
      </c>
      <c r="U92" s="39">
        <v>15.392000000000001</v>
      </c>
      <c r="V92" s="39">
        <v>23.8</v>
      </c>
      <c r="W92" s="39"/>
      <c r="X92" s="39">
        <v>30.515000000000001</v>
      </c>
      <c r="Y92" s="39">
        <v>6.5</v>
      </c>
      <c r="Z92" s="39">
        <v>21.152000000000001</v>
      </c>
      <c r="AA92" s="39"/>
      <c r="AB92" s="39">
        <v>9.1070000000000011</v>
      </c>
    </row>
    <row r="93" spans="1:28" x14ac:dyDescent="0.2">
      <c r="A93" s="39" t="s">
        <v>1450</v>
      </c>
      <c r="B93" s="39">
        <v>942.16700000000003</v>
      </c>
      <c r="C93" s="39">
        <v>133.74800000000002</v>
      </c>
      <c r="D93" s="39">
        <v>21.736000000000001</v>
      </c>
      <c r="E93" s="39">
        <v>48.609000000000002</v>
      </c>
      <c r="F93" s="39">
        <v>63.403000000000006</v>
      </c>
      <c r="G93" s="39">
        <v>207.93600000000001</v>
      </c>
      <c r="H93" s="39">
        <v>80.385000000000005</v>
      </c>
      <c r="I93" s="39">
        <v>66.784000000000006</v>
      </c>
      <c r="J93" s="39">
        <v>6.74</v>
      </c>
      <c r="K93" s="39">
        <v>30.714000000000002</v>
      </c>
      <c r="L93" s="39">
        <v>15.18</v>
      </c>
      <c r="M93" s="39">
        <v>8.1330000000000009</v>
      </c>
      <c r="N93" s="39">
        <v>552.13</v>
      </c>
      <c r="O93" s="39">
        <v>152.49600000000001</v>
      </c>
      <c r="P93" s="39">
        <v>291.44400000000002</v>
      </c>
      <c r="Q93" s="39">
        <v>86.269000000000005</v>
      </c>
      <c r="R93" s="39">
        <v>8.6260000000000012</v>
      </c>
      <c r="S93" s="39">
        <v>13.295</v>
      </c>
      <c r="T93" s="39">
        <v>48.353000000000002</v>
      </c>
      <c r="U93" s="39"/>
      <c r="V93" s="39">
        <v>2</v>
      </c>
      <c r="W93" s="39"/>
      <c r="X93" s="39">
        <v>13.653</v>
      </c>
      <c r="Y93" s="39">
        <v>3</v>
      </c>
      <c r="Z93" s="39"/>
      <c r="AA93" s="39">
        <v>29.7</v>
      </c>
      <c r="AB93" s="39"/>
    </row>
    <row r="94" spans="1:28" x14ac:dyDescent="0.2">
      <c r="A94" s="39" t="s">
        <v>1451</v>
      </c>
      <c r="B94" s="39">
        <v>13855.869000000001</v>
      </c>
      <c r="C94" s="39">
        <v>3034.0330000000004</v>
      </c>
      <c r="D94" s="39">
        <v>314.48700000000002</v>
      </c>
      <c r="E94" s="39">
        <v>813.81299999999999</v>
      </c>
      <c r="F94" s="39">
        <v>1905.7330000000002</v>
      </c>
      <c r="G94" s="39">
        <v>4081.8120000000004</v>
      </c>
      <c r="H94" s="39">
        <v>830.11800000000005</v>
      </c>
      <c r="I94" s="39">
        <v>1581.712</v>
      </c>
      <c r="J94" s="39">
        <v>64.817000000000007</v>
      </c>
      <c r="K94" s="39">
        <v>1414.365</v>
      </c>
      <c r="L94" s="39">
        <v>120.215</v>
      </c>
      <c r="M94" s="39">
        <v>70.585000000000008</v>
      </c>
      <c r="N94" s="39">
        <v>5966.7820000000002</v>
      </c>
      <c r="O94" s="39">
        <v>990.0630000000001</v>
      </c>
      <c r="P94" s="39">
        <v>3648.9370000000004</v>
      </c>
      <c r="Q94" s="39">
        <v>671.26499999999999</v>
      </c>
      <c r="R94" s="39">
        <v>258.76</v>
      </c>
      <c r="S94" s="39">
        <v>397.75700000000001</v>
      </c>
      <c r="T94" s="39">
        <v>773.24200000000008</v>
      </c>
      <c r="U94" s="39">
        <v>113.45100000000001</v>
      </c>
      <c r="V94" s="39">
        <v>222.40200000000002</v>
      </c>
      <c r="W94" s="39">
        <v>96.632000000000005</v>
      </c>
      <c r="X94" s="39">
        <v>21.774000000000001</v>
      </c>
      <c r="Y94" s="39">
        <v>315.983</v>
      </c>
      <c r="Z94" s="39"/>
      <c r="AA94" s="39">
        <v>3</v>
      </c>
      <c r="AB94" s="39"/>
    </row>
    <row r="95" spans="1:28" x14ac:dyDescent="0.2">
      <c r="A95" s="39" t="s">
        <v>1452</v>
      </c>
      <c r="B95" s="39">
        <v>1874.6370000000002</v>
      </c>
      <c r="C95" s="39">
        <v>418.428</v>
      </c>
      <c r="D95" s="39">
        <v>54.211000000000006</v>
      </c>
      <c r="E95" s="39">
        <v>111.42</v>
      </c>
      <c r="F95" s="39">
        <v>252.79700000000003</v>
      </c>
      <c r="G95" s="39">
        <v>746.42600000000004</v>
      </c>
      <c r="H95" s="39">
        <v>214.715</v>
      </c>
      <c r="I95" s="39">
        <v>226.32600000000002</v>
      </c>
      <c r="J95" s="39">
        <v>45.369</v>
      </c>
      <c r="K95" s="39">
        <v>171.36500000000001</v>
      </c>
      <c r="L95" s="39">
        <v>46.026000000000003</v>
      </c>
      <c r="M95" s="39">
        <v>42.625</v>
      </c>
      <c r="N95" s="39">
        <v>622.72800000000007</v>
      </c>
      <c r="O95" s="39">
        <v>82.624000000000009</v>
      </c>
      <c r="P95" s="39">
        <v>310.72399999999999</v>
      </c>
      <c r="Q95" s="39">
        <v>126.601</v>
      </c>
      <c r="R95" s="39">
        <v>73.23</v>
      </c>
      <c r="S95" s="39">
        <v>29.549000000000003</v>
      </c>
      <c r="T95" s="39">
        <v>87.055000000000007</v>
      </c>
      <c r="U95" s="39"/>
      <c r="V95" s="39">
        <v>26.613</v>
      </c>
      <c r="W95" s="39"/>
      <c r="X95" s="39">
        <v>38.841999999999999</v>
      </c>
      <c r="Y95" s="39">
        <v>1</v>
      </c>
      <c r="Z95" s="39">
        <v>20.6</v>
      </c>
      <c r="AA95" s="39"/>
      <c r="AB95" s="39"/>
    </row>
    <row r="96" spans="1:28" x14ac:dyDescent="0.2">
      <c r="A96" s="39" t="s">
        <v>1453</v>
      </c>
      <c r="B96" s="39">
        <v>685.06600000000003</v>
      </c>
      <c r="C96" s="39">
        <v>142.006</v>
      </c>
      <c r="D96" s="39">
        <v>16.053000000000001</v>
      </c>
      <c r="E96" s="39">
        <v>40.219000000000001</v>
      </c>
      <c r="F96" s="39">
        <v>85.734000000000009</v>
      </c>
      <c r="G96" s="39">
        <v>295.464</v>
      </c>
      <c r="H96" s="39">
        <v>85.288000000000011</v>
      </c>
      <c r="I96" s="39">
        <v>78.210000000000008</v>
      </c>
      <c r="J96" s="39">
        <v>9.4269999999999996</v>
      </c>
      <c r="K96" s="39">
        <v>97.408000000000001</v>
      </c>
      <c r="L96" s="39">
        <v>14.6</v>
      </c>
      <c r="M96" s="39">
        <v>10.531000000000001</v>
      </c>
      <c r="N96" s="39">
        <v>236.696</v>
      </c>
      <c r="O96" s="39">
        <v>28.572000000000003</v>
      </c>
      <c r="P96" s="39">
        <v>128.88500000000002</v>
      </c>
      <c r="Q96" s="39">
        <v>39.585999999999999</v>
      </c>
      <c r="R96" s="39">
        <v>24.218</v>
      </c>
      <c r="S96" s="39">
        <v>15.435</v>
      </c>
      <c r="T96" s="39">
        <v>10.9</v>
      </c>
      <c r="U96" s="39"/>
      <c r="V96" s="39"/>
      <c r="W96" s="39"/>
      <c r="X96" s="39"/>
      <c r="Y96" s="39">
        <v>5</v>
      </c>
      <c r="Z96" s="39">
        <v>4.9000000000000004</v>
      </c>
      <c r="AA96" s="39">
        <v>1</v>
      </c>
      <c r="AB96" s="39"/>
    </row>
    <row r="97" spans="1:28" x14ac:dyDescent="0.2">
      <c r="A97" s="39" t="s">
        <v>1454</v>
      </c>
      <c r="B97" s="39">
        <v>12013.805</v>
      </c>
      <c r="C97" s="39">
        <v>2806.4660000000003</v>
      </c>
      <c r="D97" s="39">
        <v>185.33</v>
      </c>
      <c r="E97" s="39">
        <v>510.625</v>
      </c>
      <c r="F97" s="39">
        <v>2110.511</v>
      </c>
      <c r="G97" s="39">
        <v>2873.5880000000002</v>
      </c>
      <c r="H97" s="39">
        <v>466.048</v>
      </c>
      <c r="I97" s="39">
        <v>1253.3140000000001</v>
      </c>
      <c r="J97" s="39">
        <v>28.139000000000003</v>
      </c>
      <c r="K97" s="39">
        <v>1077.9159999999999</v>
      </c>
      <c r="L97" s="39">
        <v>20.845000000000002</v>
      </c>
      <c r="M97" s="39">
        <v>27.326000000000001</v>
      </c>
      <c r="N97" s="39">
        <v>5670.0020000000004</v>
      </c>
      <c r="O97" s="39">
        <v>628.57100000000003</v>
      </c>
      <c r="P97" s="39">
        <v>3402.5240000000003</v>
      </c>
      <c r="Q97" s="39">
        <v>933.98300000000006</v>
      </c>
      <c r="R97" s="39">
        <v>462.34500000000003</v>
      </c>
      <c r="S97" s="39">
        <v>242.57900000000001</v>
      </c>
      <c r="T97" s="39">
        <v>663.74900000000002</v>
      </c>
      <c r="U97" s="39">
        <v>12.1</v>
      </c>
      <c r="V97" s="39">
        <v>99.375</v>
      </c>
      <c r="W97" s="39">
        <v>1</v>
      </c>
      <c r="X97" s="39">
        <v>2.5</v>
      </c>
      <c r="Y97" s="39">
        <v>34.606000000000002</v>
      </c>
      <c r="Z97" s="39">
        <v>510.16200000000003</v>
      </c>
      <c r="AA97" s="39">
        <v>2</v>
      </c>
      <c r="AB97" s="39">
        <v>2.0060000000000002</v>
      </c>
    </row>
    <row r="98" spans="1:28" x14ac:dyDescent="0.2">
      <c r="A98" s="39" t="s">
        <v>1455</v>
      </c>
      <c r="B98" s="39">
        <v>136684.70499999999</v>
      </c>
      <c r="C98" s="39">
        <v>29533.29</v>
      </c>
      <c r="D98" s="39">
        <v>2517.607</v>
      </c>
      <c r="E98" s="39">
        <v>7269.4960000000001</v>
      </c>
      <c r="F98" s="39">
        <v>19746.186999999998</v>
      </c>
      <c r="G98" s="39">
        <v>33507.216</v>
      </c>
      <c r="H98" s="39">
        <v>8034.6</v>
      </c>
      <c r="I98" s="39">
        <v>11694.7</v>
      </c>
      <c r="J98" s="39">
        <v>484.26500000000004</v>
      </c>
      <c r="K98" s="39">
        <v>11906.656000000001</v>
      </c>
      <c r="L98" s="39">
        <v>834.35599999999999</v>
      </c>
      <c r="M98" s="39">
        <v>552.63900000000001</v>
      </c>
      <c r="N98" s="39">
        <v>61678.245000000003</v>
      </c>
      <c r="O98" s="39">
        <v>8741.5779999999995</v>
      </c>
      <c r="P98" s="39">
        <v>34032.222999999998</v>
      </c>
      <c r="Q98" s="39">
        <v>10305.460999999999</v>
      </c>
      <c r="R98" s="39">
        <v>5116.0110000000004</v>
      </c>
      <c r="S98" s="39">
        <v>3482.9720000000002</v>
      </c>
      <c r="T98" s="39">
        <v>11965.954</v>
      </c>
      <c r="U98" s="39">
        <v>612.28500000000008</v>
      </c>
      <c r="V98" s="39">
        <v>1470.8920000000001</v>
      </c>
      <c r="W98" s="39">
        <v>4168.9840000000004</v>
      </c>
      <c r="X98" s="39">
        <v>965.84500000000003</v>
      </c>
      <c r="Y98" s="39">
        <v>3098.9250000000002</v>
      </c>
      <c r="Z98" s="39">
        <v>1077.069</v>
      </c>
      <c r="AA98" s="39">
        <v>254.38800000000001</v>
      </c>
      <c r="AB98" s="39">
        <v>317.56600000000003</v>
      </c>
    </row>
    <row r="99" spans="1:28" x14ac:dyDescent="0.2">
      <c r="A99" s="39" t="s">
        <v>1456</v>
      </c>
      <c r="B99" s="39">
        <v>136684.70499999999</v>
      </c>
      <c r="C99" s="39">
        <v>29533.29</v>
      </c>
      <c r="D99" s="39">
        <v>2517.607</v>
      </c>
      <c r="E99" s="39">
        <v>7269.4960000000001</v>
      </c>
      <c r="F99" s="39">
        <v>19746.186999999998</v>
      </c>
      <c r="G99" s="39">
        <v>33507.216</v>
      </c>
      <c r="H99" s="39">
        <v>8034.6</v>
      </c>
      <c r="I99" s="39">
        <v>11694.7</v>
      </c>
      <c r="J99" s="39">
        <v>484.26500000000004</v>
      </c>
      <c r="K99" s="39">
        <v>11906.656000000001</v>
      </c>
      <c r="L99" s="39">
        <v>834.35599999999999</v>
      </c>
      <c r="M99" s="39">
        <v>552.63900000000001</v>
      </c>
      <c r="N99" s="39">
        <v>61678.245000000003</v>
      </c>
      <c r="O99" s="39">
        <v>8741.5779999999995</v>
      </c>
      <c r="P99" s="39">
        <v>34032.222999999998</v>
      </c>
      <c r="Q99" s="39">
        <v>10305.460999999999</v>
      </c>
      <c r="R99" s="39">
        <v>5116.0110000000004</v>
      </c>
      <c r="S99" s="39">
        <v>3482.9720000000002</v>
      </c>
      <c r="T99" s="39">
        <v>11965.954</v>
      </c>
      <c r="U99" s="39">
        <v>612.28500000000008</v>
      </c>
      <c r="V99" s="39">
        <v>1470.8920000000001</v>
      </c>
      <c r="W99" s="39">
        <v>4168.9840000000004</v>
      </c>
      <c r="X99" s="39">
        <v>965.84500000000003</v>
      </c>
      <c r="Y99" s="39">
        <v>3098.9250000000002</v>
      </c>
      <c r="Z99" s="39">
        <v>1077.069</v>
      </c>
      <c r="AA99" s="39">
        <v>254.38800000000001</v>
      </c>
      <c r="AB99" s="39">
        <v>317.56600000000003</v>
      </c>
    </row>
    <row r="100" spans="1:28" x14ac:dyDescent="0.2">
      <c r="A100" s="39" t="s">
        <v>1460</v>
      </c>
      <c r="B100" s="39">
        <v>2246</v>
      </c>
      <c r="C100" s="39">
        <v>499</v>
      </c>
      <c r="D100" s="39">
        <v>65</v>
      </c>
      <c r="E100" s="39">
        <v>132</v>
      </c>
      <c r="F100" s="39">
        <v>302</v>
      </c>
      <c r="G100" s="39">
        <v>899</v>
      </c>
      <c r="H100" s="39">
        <v>260</v>
      </c>
      <c r="I100" s="39">
        <v>273</v>
      </c>
      <c r="J100" s="39">
        <v>50</v>
      </c>
      <c r="K100" s="39">
        <v>202</v>
      </c>
      <c r="L100" s="39">
        <v>57</v>
      </c>
      <c r="M100" s="39">
        <v>57</v>
      </c>
      <c r="N100" s="39">
        <v>740</v>
      </c>
      <c r="O100" s="39">
        <v>111</v>
      </c>
      <c r="P100" s="39">
        <v>365</v>
      </c>
      <c r="Q100" s="39">
        <v>140</v>
      </c>
      <c r="R100" s="39">
        <v>91</v>
      </c>
      <c r="S100" s="39">
        <v>40</v>
      </c>
      <c r="T100" s="39">
        <v>135</v>
      </c>
      <c r="U100" s="39"/>
      <c r="V100" s="39">
        <v>25</v>
      </c>
      <c r="W100" s="39"/>
      <c r="X100" s="39">
        <v>82</v>
      </c>
      <c r="Y100" s="39">
        <v>1</v>
      </c>
      <c r="Z100" s="39">
        <v>29</v>
      </c>
      <c r="AA100" s="39"/>
      <c r="AB100" s="39"/>
    </row>
    <row r="101" spans="1:28" x14ac:dyDescent="0.2">
      <c r="A101" s="39" t="s">
        <v>1461</v>
      </c>
      <c r="B101" s="39">
        <v>847</v>
      </c>
      <c r="C101" s="39">
        <v>180</v>
      </c>
      <c r="D101" s="39">
        <v>19</v>
      </c>
      <c r="E101" s="39">
        <v>50</v>
      </c>
      <c r="F101" s="39">
        <v>112</v>
      </c>
      <c r="G101" s="39">
        <v>357</v>
      </c>
      <c r="H101" s="39">
        <v>98</v>
      </c>
      <c r="I101" s="39">
        <v>96</v>
      </c>
      <c r="J101" s="39">
        <v>10</v>
      </c>
      <c r="K101" s="39">
        <v>132</v>
      </c>
      <c r="L101" s="39">
        <v>15</v>
      </c>
      <c r="M101" s="39">
        <v>11</v>
      </c>
      <c r="N101" s="39">
        <v>301</v>
      </c>
      <c r="O101" s="39">
        <v>36</v>
      </c>
      <c r="P101" s="39">
        <v>168</v>
      </c>
      <c r="Q101" s="39">
        <v>49</v>
      </c>
      <c r="R101" s="39">
        <v>27</v>
      </c>
      <c r="S101" s="39">
        <v>21</v>
      </c>
      <c r="T101" s="39">
        <v>16</v>
      </c>
      <c r="U101" s="39"/>
      <c r="V101" s="39"/>
      <c r="W101" s="39"/>
      <c r="X101" s="39"/>
      <c r="Y101" s="39">
        <v>5</v>
      </c>
      <c r="Z101" s="39">
        <v>10</v>
      </c>
      <c r="AA101" s="39">
        <v>1</v>
      </c>
      <c r="AB101" s="39"/>
    </row>
    <row r="102" spans="1:28" x14ac:dyDescent="0.2">
      <c r="A102" s="39" t="s">
        <v>1462</v>
      </c>
      <c r="B102" s="39">
        <v>13224</v>
      </c>
      <c r="C102" s="39">
        <v>3176</v>
      </c>
      <c r="D102" s="39">
        <v>265</v>
      </c>
      <c r="E102" s="39">
        <v>591</v>
      </c>
      <c r="F102" s="39">
        <v>2329</v>
      </c>
      <c r="G102" s="39">
        <v>3273</v>
      </c>
      <c r="H102" s="39">
        <v>576</v>
      </c>
      <c r="I102" s="39">
        <v>1421</v>
      </c>
      <c r="J102" s="39">
        <v>31</v>
      </c>
      <c r="K102" s="39">
        <v>1203</v>
      </c>
      <c r="L102" s="39">
        <v>23</v>
      </c>
      <c r="M102" s="39">
        <v>34</v>
      </c>
      <c r="N102" s="39">
        <v>6123</v>
      </c>
      <c r="O102" s="39">
        <v>683</v>
      </c>
      <c r="P102" s="39">
        <v>3670</v>
      </c>
      <c r="Q102" s="39">
        <v>996</v>
      </c>
      <c r="R102" s="39">
        <v>520</v>
      </c>
      <c r="S102" s="39">
        <v>277</v>
      </c>
      <c r="T102" s="39">
        <v>699</v>
      </c>
      <c r="U102" s="39">
        <v>12</v>
      </c>
      <c r="V102" s="39">
        <v>106</v>
      </c>
      <c r="W102" s="39">
        <v>1</v>
      </c>
      <c r="X102" s="39">
        <v>3</v>
      </c>
      <c r="Y102" s="39">
        <v>39</v>
      </c>
      <c r="Z102" s="39">
        <v>533</v>
      </c>
      <c r="AA102" s="39">
        <v>2</v>
      </c>
      <c r="AB102" s="39">
        <v>3</v>
      </c>
    </row>
    <row r="103" spans="1:28" x14ac:dyDescent="0.2">
      <c r="A103" s="39" t="s">
        <v>1463</v>
      </c>
      <c r="B103" s="39">
        <v>160524</v>
      </c>
      <c r="C103" s="39">
        <v>35266</v>
      </c>
      <c r="D103" s="39">
        <v>3168</v>
      </c>
      <c r="E103" s="39">
        <v>8780</v>
      </c>
      <c r="F103" s="39">
        <v>23348</v>
      </c>
      <c r="G103" s="39">
        <v>40321</v>
      </c>
      <c r="H103" s="39">
        <v>9891</v>
      </c>
      <c r="I103" s="39">
        <v>14299</v>
      </c>
      <c r="J103" s="39">
        <v>584</v>
      </c>
      <c r="K103" s="39">
        <v>13885</v>
      </c>
      <c r="L103" s="39">
        <v>1020</v>
      </c>
      <c r="M103" s="39">
        <v>666</v>
      </c>
      <c r="N103" s="39">
        <v>71843</v>
      </c>
      <c r="O103" s="39">
        <v>10573</v>
      </c>
      <c r="P103" s="39">
        <v>39003</v>
      </c>
      <c r="Q103" s="39">
        <v>12043</v>
      </c>
      <c r="R103" s="39">
        <v>6012</v>
      </c>
      <c r="S103" s="39">
        <v>4289</v>
      </c>
      <c r="T103" s="39">
        <v>13350</v>
      </c>
      <c r="U103" s="39">
        <v>653</v>
      </c>
      <c r="V103" s="39">
        <v>1657</v>
      </c>
      <c r="W103" s="39">
        <v>4348</v>
      </c>
      <c r="X103" s="39">
        <v>1461</v>
      </c>
      <c r="Y103" s="39">
        <v>3432</v>
      </c>
      <c r="Z103" s="39">
        <v>1187</v>
      </c>
      <c r="AA103" s="39">
        <v>272</v>
      </c>
      <c r="AB103" s="39">
        <v>343</v>
      </c>
    </row>
    <row r="104" spans="1:28" x14ac:dyDescent="0.2">
      <c r="A104" s="39" t="s">
        <v>1464</v>
      </c>
      <c r="B104" s="39">
        <v>13361</v>
      </c>
      <c r="C104" s="39">
        <v>2894</v>
      </c>
      <c r="D104" s="39">
        <v>232</v>
      </c>
      <c r="E104" s="39">
        <v>780</v>
      </c>
      <c r="F104" s="39">
        <v>1885</v>
      </c>
      <c r="G104" s="39">
        <v>2973</v>
      </c>
      <c r="H104" s="39">
        <v>646</v>
      </c>
      <c r="I104" s="39">
        <v>1139</v>
      </c>
      <c r="J104" s="39">
        <v>47</v>
      </c>
      <c r="K104" s="39">
        <v>1019</v>
      </c>
      <c r="L104" s="39">
        <v>81</v>
      </c>
      <c r="M104" s="39">
        <v>41</v>
      </c>
      <c r="N104" s="39">
        <v>6007</v>
      </c>
      <c r="O104" s="39">
        <v>893</v>
      </c>
      <c r="P104" s="39">
        <v>3190</v>
      </c>
      <c r="Q104" s="39">
        <v>1077</v>
      </c>
      <c r="R104" s="39">
        <v>536</v>
      </c>
      <c r="S104" s="39">
        <v>320</v>
      </c>
      <c r="T104" s="39">
        <v>1500</v>
      </c>
      <c r="U104" s="39">
        <v>16</v>
      </c>
      <c r="V104" s="39">
        <v>105</v>
      </c>
      <c r="W104" s="39">
        <v>1371</v>
      </c>
      <c r="X104" s="39">
        <v>6</v>
      </c>
      <c r="Y104" s="39">
        <v>2</v>
      </c>
      <c r="Z104" s="39"/>
      <c r="AA104" s="39"/>
      <c r="AB104" s="39"/>
    </row>
    <row r="105" spans="1:28" x14ac:dyDescent="0.2">
      <c r="A105" s="39" t="s">
        <v>1465</v>
      </c>
      <c r="B105" s="39">
        <v>28995</v>
      </c>
      <c r="C105" s="39">
        <v>5583</v>
      </c>
      <c r="D105" s="39">
        <v>564</v>
      </c>
      <c r="E105" s="39">
        <v>1548</v>
      </c>
      <c r="F105" s="39">
        <v>3471</v>
      </c>
      <c r="G105" s="39">
        <v>6600</v>
      </c>
      <c r="H105" s="39">
        <v>1618</v>
      </c>
      <c r="I105" s="39">
        <v>2145</v>
      </c>
      <c r="J105" s="39">
        <v>129</v>
      </c>
      <c r="K105" s="39">
        <v>2370</v>
      </c>
      <c r="L105" s="39">
        <v>192</v>
      </c>
      <c r="M105" s="39">
        <v>146</v>
      </c>
      <c r="N105" s="39">
        <v>11919</v>
      </c>
      <c r="O105" s="39">
        <v>1734</v>
      </c>
      <c r="P105" s="39">
        <v>6342</v>
      </c>
      <c r="Q105" s="39">
        <v>2021</v>
      </c>
      <c r="R105" s="39">
        <v>1060</v>
      </c>
      <c r="S105" s="39">
        <v>766</v>
      </c>
      <c r="T105" s="39">
        <v>4902</v>
      </c>
      <c r="U105" s="39">
        <v>106</v>
      </c>
      <c r="V105" s="39">
        <v>274</v>
      </c>
      <c r="W105" s="39">
        <v>338</v>
      </c>
      <c r="X105" s="39">
        <v>846</v>
      </c>
      <c r="Y105" s="39">
        <v>2204</v>
      </c>
      <c r="Z105" s="39">
        <v>573</v>
      </c>
      <c r="AA105" s="39">
        <v>235</v>
      </c>
      <c r="AB105" s="39">
        <v>326</v>
      </c>
    </row>
    <row r="106" spans="1:28" x14ac:dyDescent="0.2">
      <c r="A106" s="39" t="s">
        <v>1466</v>
      </c>
      <c r="B106" s="39">
        <v>2533</v>
      </c>
      <c r="C106" s="39">
        <v>1</v>
      </c>
      <c r="D106" s="39"/>
      <c r="E106" s="39"/>
      <c r="F106" s="39">
        <v>1</v>
      </c>
      <c r="G106" s="39"/>
      <c r="H106" s="39"/>
      <c r="I106" s="39"/>
      <c r="J106" s="39"/>
      <c r="K106" s="39"/>
      <c r="L106" s="39"/>
      <c r="M106" s="39"/>
      <c r="N106" s="39">
        <v>3</v>
      </c>
      <c r="O106" s="39"/>
      <c r="P106" s="39">
        <v>2</v>
      </c>
      <c r="Q106" s="39">
        <v>1</v>
      </c>
      <c r="R106" s="39"/>
      <c r="S106" s="39"/>
      <c r="T106" s="39">
        <v>2529</v>
      </c>
      <c r="U106" s="39"/>
      <c r="V106" s="39"/>
      <c r="W106" s="39">
        <v>2529</v>
      </c>
      <c r="X106" s="39"/>
      <c r="Y106" s="39"/>
      <c r="Z106" s="39"/>
      <c r="AA106" s="39"/>
      <c r="AB106" s="39"/>
    </row>
    <row r="107" spans="1:28" x14ac:dyDescent="0.2">
      <c r="A107" s="39" t="s">
        <v>1467</v>
      </c>
      <c r="B107" s="39">
        <v>5984</v>
      </c>
      <c r="C107" s="39">
        <v>1124</v>
      </c>
      <c r="D107" s="39">
        <v>83</v>
      </c>
      <c r="E107" s="39">
        <v>187</v>
      </c>
      <c r="F107" s="39">
        <v>854</v>
      </c>
      <c r="G107" s="39">
        <v>1384</v>
      </c>
      <c r="H107" s="39">
        <v>270</v>
      </c>
      <c r="I107" s="39">
        <v>492</v>
      </c>
      <c r="J107" s="39">
        <v>8</v>
      </c>
      <c r="K107" s="39">
        <v>584</v>
      </c>
      <c r="L107" s="39">
        <v>14</v>
      </c>
      <c r="M107" s="39">
        <v>16</v>
      </c>
      <c r="N107" s="39">
        <v>2936</v>
      </c>
      <c r="O107" s="39">
        <v>283</v>
      </c>
      <c r="P107" s="39">
        <v>1891</v>
      </c>
      <c r="Q107" s="39">
        <v>456</v>
      </c>
      <c r="R107" s="39">
        <v>193</v>
      </c>
      <c r="S107" s="39">
        <v>115</v>
      </c>
      <c r="T107" s="39">
        <v>542</v>
      </c>
      <c r="U107" s="39"/>
      <c r="V107" s="39">
        <v>96</v>
      </c>
      <c r="W107" s="39"/>
      <c r="X107" s="39"/>
      <c r="Y107" s="39">
        <v>446</v>
      </c>
      <c r="Z107" s="39"/>
      <c r="AA107" s="39"/>
      <c r="AB107" s="39"/>
    </row>
    <row r="108" spans="1:28" x14ac:dyDescent="0.2">
      <c r="A108" s="39" t="s">
        <v>1468</v>
      </c>
      <c r="B108" s="39">
        <v>2246</v>
      </c>
      <c r="C108" s="39">
        <v>499</v>
      </c>
      <c r="D108" s="39">
        <v>65</v>
      </c>
      <c r="E108" s="39">
        <v>132</v>
      </c>
      <c r="F108" s="39">
        <v>302</v>
      </c>
      <c r="G108" s="39">
        <v>899</v>
      </c>
      <c r="H108" s="39">
        <v>260</v>
      </c>
      <c r="I108" s="39">
        <v>273</v>
      </c>
      <c r="J108" s="39">
        <v>50</v>
      </c>
      <c r="K108" s="39">
        <v>202</v>
      </c>
      <c r="L108" s="39">
        <v>57</v>
      </c>
      <c r="M108" s="39">
        <v>57</v>
      </c>
      <c r="N108" s="39">
        <v>740</v>
      </c>
      <c r="O108" s="39">
        <v>111</v>
      </c>
      <c r="P108" s="39">
        <v>365</v>
      </c>
      <c r="Q108" s="39">
        <v>140</v>
      </c>
      <c r="R108" s="39">
        <v>91</v>
      </c>
      <c r="S108" s="39">
        <v>40</v>
      </c>
      <c r="T108" s="39">
        <v>135</v>
      </c>
      <c r="U108" s="39"/>
      <c r="V108" s="39">
        <v>25</v>
      </c>
      <c r="W108" s="39"/>
      <c r="X108" s="39">
        <v>82</v>
      </c>
      <c r="Y108" s="39">
        <v>1</v>
      </c>
      <c r="Z108" s="39">
        <v>29</v>
      </c>
      <c r="AA108" s="39"/>
      <c r="AB108" s="39"/>
    </row>
    <row r="109" spans="1:28" x14ac:dyDescent="0.2">
      <c r="A109" s="39" t="s">
        <v>1469</v>
      </c>
      <c r="B109" s="39">
        <v>1447</v>
      </c>
      <c r="C109" s="39">
        <v>10</v>
      </c>
      <c r="D109" s="39">
        <v>3</v>
      </c>
      <c r="E109" s="39">
        <v>1</v>
      </c>
      <c r="F109" s="39">
        <v>6</v>
      </c>
      <c r="G109" s="39">
        <v>1417</v>
      </c>
      <c r="H109" s="39">
        <v>1402</v>
      </c>
      <c r="I109" s="39">
        <v>1</v>
      </c>
      <c r="J109" s="39"/>
      <c r="K109" s="39"/>
      <c r="L109" s="39"/>
      <c r="M109" s="39">
        <v>14</v>
      </c>
      <c r="N109" s="39">
        <v>10</v>
      </c>
      <c r="O109" s="39"/>
      <c r="P109" s="39">
        <v>2</v>
      </c>
      <c r="Q109" s="39">
        <v>2</v>
      </c>
      <c r="R109" s="39">
        <v>4</v>
      </c>
      <c r="S109" s="39">
        <v>2</v>
      </c>
      <c r="T109" s="39">
        <v>10</v>
      </c>
      <c r="U109" s="39"/>
      <c r="V109" s="39"/>
      <c r="W109" s="39">
        <v>1</v>
      </c>
      <c r="X109" s="39">
        <v>8</v>
      </c>
      <c r="Y109" s="39"/>
      <c r="Z109" s="39"/>
      <c r="AA109" s="39">
        <v>1</v>
      </c>
      <c r="AB109" s="39"/>
    </row>
    <row r="110" spans="1:28" x14ac:dyDescent="0.2">
      <c r="A110" s="39" t="s">
        <v>1470</v>
      </c>
      <c r="B110" s="39">
        <v>67805</v>
      </c>
      <c r="C110" s="39">
        <v>16434</v>
      </c>
      <c r="D110" s="39">
        <v>1382</v>
      </c>
      <c r="E110" s="39">
        <v>4072</v>
      </c>
      <c r="F110" s="39">
        <v>10988</v>
      </c>
      <c r="G110" s="39">
        <v>16886</v>
      </c>
      <c r="H110" s="39">
        <v>3621</v>
      </c>
      <c r="I110" s="39">
        <v>6209</v>
      </c>
      <c r="J110" s="39">
        <v>205</v>
      </c>
      <c r="K110" s="39">
        <v>6179</v>
      </c>
      <c r="L110" s="39">
        <v>438</v>
      </c>
      <c r="M110" s="39">
        <v>236</v>
      </c>
      <c r="N110" s="39">
        <v>32602</v>
      </c>
      <c r="O110" s="39">
        <v>4780</v>
      </c>
      <c r="P110" s="39">
        <v>16990</v>
      </c>
      <c r="Q110" s="39">
        <v>5770</v>
      </c>
      <c r="R110" s="39">
        <v>3009</v>
      </c>
      <c r="S110" s="39">
        <v>2062</v>
      </c>
      <c r="T110" s="39">
        <v>1949</v>
      </c>
      <c r="U110" s="39">
        <v>366</v>
      </c>
      <c r="V110" s="39">
        <v>775</v>
      </c>
      <c r="W110" s="39">
        <v>4</v>
      </c>
      <c r="X110" s="39">
        <v>415</v>
      </c>
      <c r="Y110" s="39">
        <v>389</v>
      </c>
      <c r="Z110" s="39"/>
      <c r="AA110" s="39"/>
      <c r="AB110" s="39">
        <v>1</v>
      </c>
    </row>
    <row r="111" spans="1:28" x14ac:dyDescent="0.2">
      <c r="A111" s="39" t="s">
        <v>1471</v>
      </c>
      <c r="B111" s="39">
        <v>4556</v>
      </c>
      <c r="C111" s="39">
        <v>1038</v>
      </c>
      <c r="D111" s="39">
        <v>96</v>
      </c>
      <c r="E111" s="39">
        <v>260</v>
      </c>
      <c r="F111" s="39">
        <v>686</v>
      </c>
      <c r="G111" s="39">
        <v>1045</v>
      </c>
      <c r="H111" s="39">
        <v>215</v>
      </c>
      <c r="I111" s="39">
        <v>368</v>
      </c>
      <c r="J111" s="39">
        <v>10</v>
      </c>
      <c r="K111" s="39">
        <v>425</v>
      </c>
      <c r="L111" s="39">
        <v>11</v>
      </c>
      <c r="M111" s="39">
        <v>17</v>
      </c>
      <c r="N111" s="39">
        <v>2331</v>
      </c>
      <c r="O111" s="39">
        <v>291</v>
      </c>
      <c r="P111" s="39">
        <v>1296</v>
      </c>
      <c r="Q111" s="39">
        <v>442</v>
      </c>
      <c r="R111" s="39">
        <v>188</v>
      </c>
      <c r="S111" s="39">
        <v>126</v>
      </c>
      <c r="T111" s="39">
        <v>177</v>
      </c>
      <c r="U111" s="39">
        <v>16</v>
      </c>
      <c r="V111" s="39">
        <v>27</v>
      </c>
      <c r="W111" s="39"/>
      <c r="X111" s="39">
        <v>69</v>
      </c>
      <c r="Y111" s="39">
        <v>7</v>
      </c>
      <c r="Z111" s="39">
        <v>45</v>
      </c>
      <c r="AA111" s="39"/>
      <c r="AB111" s="39">
        <v>13</v>
      </c>
    </row>
    <row r="112" spans="1:28" x14ac:dyDescent="0.2">
      <c r="A112" s="39" t="s">
        <v>1472</v>
      </c>
      <c r="B112" s="39">
        <v>1124</v>
      </c>
      <c r="C112" s="39">
        <v>168</v>
      </c>
      <c r="D112" s="39">
        <v>31</v>
      </c>
      <c r="E112" s="39">
        <v>64</v>
      </c>
      <c r="F112" s="39">
        <v>73</v>
      </c>
      <c r="G112" s="39">
        <v>279</v>
      </c>
      <c r="H112" s="39">
        <v>108</v>
      </c>
      <c r="I112" s="39">
        <v>95</v>
      </c>
      <c r="J112" s="39">
        <v>8</v>
      </c>
      <c r="K112" s="39">
        <v>38</v>
      </c>
      <c r="L112" s="39">
        <v>19</v>
      </c>
      <c r="M112" s="39">
        <v>11</v>
      </c>
      <c r="N112" s="39">
        <v>632</v>
      </c>
      <c r="O112" s="39">
        <v>172</v>
      </c>
      <c r="P112" s="39">
        <v>328</v>
      </c>
      <c r="Q112" s="39">
        <v>103</v>
      </c>
      <c r="R112" s="39">
        <v>13</v>
      </c>
      <c r="S112" s="39">
        <v>16</v>
      </c>
      <c r="T112" s="39">
        <v>45</v>
      </c>
      <c r="U112" s="39"/>
      <c r="V112" s="39">
        <v>2</v>
      </c>
      <c r="W112" s="39"/>
      <c r="X112" s="39">
        <v>9</v>
      </c>
      <c r="Y112" s="39">
        <v>3</v>
      </c>
      <c r="Z112" s="39"/>
      <c r="AA112" s="39">
        <v>31</v>
      </c>
      <c r="AB112" s="39"/>
    </row>
    <row r="113" spans="1:28" x14ac:dyDescent="0.2">
      <c r="A113" s="39" t="s">
        <v>1473</v>
      </c>
      <c r="B113" s="39">
        <v>18781</v>
      </c>
      <c r="C113" s="39">
        <v>4243</v>
      </c>
      <c r="D113" s="39">
        <v>448</v>
      </c>
      <c r="E113" s="39">
        <v>1110</v>
      </c>
      <c r="F113" s="39">
        <v>2686</v>
      </c>
      <c r="G113" s="39">
        <v>5294</v>
      </c>
      <c r="H113" s="39">
        <v>1113</v>
      </c>
      <c r="I113" s="39">
        <v>2081</v>
      </c>
      <c r="J113" s="39">
        <v>88</v>
      </c>
      <c r="K113" s="39">
        <v>1752</v>
      </c>
      <c r="L113" s="39">
        <v>175</v>
      </c>
      <c r="M113" s="39">
        <v>85</v>
      </c>
      <c r="N113" s="39">
        <v>8392</v>
      </c>
      <c r="O113" s="39">
        <v>1618</v>
      </c>
      <c r="P113" s="39">
        <v>4830</v>
      </c>
      <c r="Q113" s="39">
        <v>1001</v>
      </c>
      <c r="R113" s="39">
        <v>386</v>
      </c>
      <c r="S113" s="39">
        <v>562</v>
      </c>
      <c r="T113" s="39">
        <v>854</v>
      </c>
      <c r="U113" s="39">
        <v>139</v>
      </c>
      <c r="V113" s="39">
        <v>247</v>
      </c>
      <c r="W113" s="39">
        <v>106</v>
      </c>
      <c r="X113" s="39">
        <v>23</v>
      </c>
      <c r="Y113" s="39">
        <v>336</v>
      </c>
      <c r="Z113" s="39"/>
      <c r="AA113" s="39">
        <v>3</v>
      </c>
      <c r="AB113" s="39"/>
    </row>
    <row r="114" spans="1:28" x14ac:dyDescent="0.2">
      <c r="A114" s="39" t="s">
        <v>1474</v>
      </c>
      <c r="B114" s="39">
        <v>11296.651</v>
      </c>
      <c r="C114" s="39">
        <v>2351.4670000000001</v>
      </c>
      <c r="D114" s="39">
        <v>176.26300000000001</v>
      </c>
      <c r="E114" s="39">
        <v>633.41</v>
      </c>
      <c r="F114" s="39">
        <v>1541.7940000000001</v>
      </c>
      <c r="G114" s="39">
        <v>2421.9299999999998</v>
      </c>
      <c r="H114" s="39">
        <v>526.41899999999998</v>
      </c>
      <c r="I114" s="39">
        <v>892.75200000000007</v>
      </c>
      <c r="J114" s="39">
        <v>38.605000000000004</v>
      </c>
      <c r="K114" s="39">
        <v>855.75600000000009</v>
      </c>
      <c r="L114" s="39">
        <v>72.786000000000001</v>
      </c>
      <c r="M114" s="39">
        <v>35.612000000000002</v>
      </c>
      <c r="N114" s="39">
        <v>5073.2930000000006</v>
      </c>
      <c r="O114" s="39">
        <v>743.28500000000008</v>
      </c>
      <c r="P114" s="39">
        <v>2715.788</v>
      </c>
      <c r="Q114" s="39">
        <v>911.625</v>
      </c>
      <c r="R114" s="39">
        <v>442.779</v>
      </c>
      <c r="S114" s="39">
        <v>259.81600000000003</v>
      </c>
      <c r="T114" s="39">
        <v>1449.961</v>
      </c>
      <c r="U114" s="39">
        <v>12.416</v>
      </c>
      <c r="V114" s="39">
        <v>90.51400000000001</v>
      </c>
      <c r="W114" s="39">
        <v>1342.952</v>
      </c>
      <c r="X114" s="39">
        <v>2.5990000000000002</v>
      </c>
      <c r="Y114" s="39">
        <v>1.48</v>
      </c>
      <c r="Z114" s="39"/>
      <c r="AA114" s="39"/>
      <c r="AB114" s="39"/>
    </row>
    <row r="115" spans="1:28" x14ac:dyDescent="0.2">
      <c r="A115" s="39" t="s">
        <v>1475</v>
      </c>
      <c r="B115" s="39">
        <v>25040.842000000001</v>
      </c>
      <c r="C115" s="39">
        <v>4711.0550000000003</v>
      </c>
      <c r="D115" s="39">
        <v>474.74100000000004</v>
      </c>
      <c r="E115" s="39">
        <v>1264.529</v>
      </c>
      <c r="F115" s="39">
        <v>2971.7850000000003</v>
      </c>
      <c r="G115" s="39">
        <v>5627.5349999999999</v>
      </c>
      <c r="H115" s="39">
        <v>1357.251</v>
      </c>
      <c r="I115" s="39">
        <v>1794.2230000000002</v>
      </c>
      <c r="J115" s="39">
        <v>110.55500000000001</v>
      </c>
      <c r="K115" s="39">
        <v>2078.1330000000003</v>
      </c>
      <c r="L115" s="39">
        <v>166.58799999999999</v>
      </c>
      <c r="M115" s="39">
        <v>120.78500000000001</v>
      </c>
      <c r="N115" s="39">
        <v>10304.316999999999</v>
      </c>
      <c r="O115" s="39">
        <v>1478.732</v>
      </c>
      <c r="P115" s="39">
        <v>5547.1050000000005</v>
      </c>
      <c r="Q115" s="39">
        <v>1730.144</v>
      </c>
      <c r="R115" s="39">
        <v>913.9670000000001</v>
      </c>
      <c r="S115" s="39">
        <v>634.36900000000003</v>
      </c>
      <c r="T115" s="39">
        <v>4397.9350000000004</v>
      </c>
      <c r="U115" s="39">
        <v>96.447000000000003</v>
      </c>
      <c r="V115" s="39">
        <v>250.52500000000001</v>
      </c>
      <c r="W115" s="39">
        <v>323.48400000000004</v>
      </c>
      <c r="X115" s="39">
        <v>620.70299999999997</v>
      </c>
      <c r="Y115" s="39">
        <v>2066.0030000000002</v>
      </c>
      <c r="Z115" s="39">
        <v>517.01700000000005</v>
      </c>
      <c r="AA115" s="39">
        <v>216.928</v>
      </c>
      <c r="AB115" s="39">
        <v>306.82800000000003</v>
      </c>
    </row>
    <row r="116" spans="1:28" x14ac:dyDescent="0.2">
      <c r="A116" s="39" t="s">
        <v>1476</v>
      </c>
      <c r="B116" s="39">
        <v>2432.65</v>
      </c>
      <c r="C116" s="39">
        <v>1</v>
      </c>
      <c r="D116" s="39"/>
      <c r="E116" s="39"/>
      <c r="F116" s="39">
        <v>1</v>
      </c>
      <c r="G116" s="39"/>
      <c r="H116" s="39"/>
      <c r="I116" s="39"/>
      <c r="J116" s="39"/>
      <c r="K116" s="39"/>
      <c r="L116" s="39"/>
      <c r="M116" s="39"/>
      <c r="N116" s="39">
        <v>2.2000000000000002</v>
      </c>
      <c r="O116" s="39"/>
      <c r="P116" s="39">
        <v>1.2</v>
      </c>
      <c r="Q116" s="39">
        <v>1</v>
      </c>
      <c r="R116" s="39"/>
      <c r="S116" s="39"/>
      <c r="T116" s="39">
        <v>2429.4500000000003</v>
      </c>
      <c r="U116" s="39"/>
      <c r="V116" s="39"/>
      <c r="W116" s="39">
        <v>2429.4500000000003</v>
      </c>
      <c r="X116" s="39"/>
      <c r="Y116" s="39"/>
      <c r="Z116" s="39"/>
      <c r="AA116" s="39"/>
      <c r="AB116" s="39"/>
    </row>
    <row r="117" spans="1:28" x14ac:dyDescent="0.2">
      <c r="A117" s="39" t="s">
        <v>1477</v>
      </c>
      <c r="B117" s="39">
        <v>5404.3330000000005</v>
      </c>
      <c r="C117" s="39">
        <v>1021.498</v>
      </c>
      <c r="D117" s="39">
        <v>68.816000000000003</v>
      </c>
      <c r="E117" s="39">
        <v>168.15300000000002</v>
      </c>
      <c r="F117" s="39">
        <v>784.529</v>
      </c>
      <c r="G117" s="39">
        <v>1224.037</v>
      </c>
      <c r="H117" s="39">
        <v>253.17</v>
      </c>
      <c r="I117" s="39">
        <v>420.65899999999999</v>
      </c>
      <c r="J117" s="39">
        <v>7.5470000000000006</v>
      </c>
      <c r="K117" s="39">
        <v>515.702</v>
      </c>
      <c r="L117" s="39">
        <v>12.773000000000001</v>
      </c>
      <c r="M117" s="39">
        <v>14.186</v>
      </c>
      <c r="N117" s="39">
        <v>2644.1110000000003</v>
      </c>
      <c r="O117" s="39">
        <v>241.38300000000001</v>
      </c>
      <c r="P117" s="39">
        <v>1727.019</v>
      </c>
      <c r="Q117" s="39">
        <v>408.98200000000003</v>
      </c>
      <c r="R117" s="39">
        <v>165.53400000000002</v>
      </c>
      <c r="S117" s="39">
        <v>101.193</v>
      </c>
      <c r="T117" s="39">
        <v>514.68700000000001</v>
      </c>
      <c r="U117" s="39"/>
      <c r="V117" s="39">
        <v>88.311999999999998</v>
      </c>
      <c r="W117" s="39"/>
      <c r="X117" s="39"/>
      <c r="Y117" s="39">
        <v>426.375</v>
      </c>
      <c r="Z117" s="39"/>
      <c r="AA117" s="39"/>
      <c r="AB117" s="39"/>
    </row>
    <row r="118" spans="1:28" x14ac:dyDescent="0.2">
      <c r="A118" s="39" t="s">
        <v>1478</v>
      </c>
      <c r="B118" s="39">
        <v>1885.2440000000001</v>
      </c>
      <c r="C118" s="39">
        <v>419.05200000000002</v>
      </c>
      <c r="D118" s="39">
        <v>52.411000000000001</v>
      </c>
      <c r="E118" s="39">
        <v>115.592</v>
      </c>
      <c r="F118" s="39">
        <v>251.04900000000001</v>
      </c>
      <c r="G118" s="39">
        <v>759.64499999999998</v>
      </c>
      <c r="H118" s="39">
        <v>216.31700000000001</v>
      </c>
      <c r="I118" s="39">
        <v>232.809</v>
      </c>
      <c r="J118" s="39">
        <v>43.369</v>
      </c>
      <c r="K118" s="39">
        <v>175.25900000000001</v>
      </c>
      <c r="L118" s="39">
        <v>46.026000000000003</v>
      </c>
      <c r="M118" s="39">
        <v>45.865000000000002</v>
      </c>
      <c r="N118" s="39">
        <v>621.47900000000004</v>
      </c>
      <c r="O118" s="39">
        <v>79.524000000000001</v>
      </c>
      <c r="P118" s="39">
        <v>313.416</v>
      </c>
      <c r="Q118" s="39">
        <v>124.601</v>
      </c>
      <c r="R118" s="39">
        <v>74.341000000000008</v>
      </c>
      <c r="S118" s="39">
        <v>29.597000000000001</v>
      </c>
      <c r="T118" s="39">
        <v>85.067999999999998</v>
      </c>
      <c r="U118" s="39"/>
      <c r="V118" s="39">
        <v>23.613</v>
      </c>
      <c r="W118" s="39"/>
      <c r="X118" s="39">
        <v>39.855000000000004</v>
      </c>
      <c r="Y118" s="39">
        <v>1</v>
      </c>
      <c r="Z118" s="39">
        <v>20.6</v>
      </c>
      <c r="AA118" s="39"/>
      <c r="AB118" s="39"/>
    </row>
    <row r="119" spans="1:28" x14ac:dyDescent="0.2">
      <c r="A119" s="39" t="s">
        <v>1479</v>
      </c>
      <c r="B119" s="39">
        <v>1085.7090000000001</v>
      </c>
      <c r="C119" s="39">
        <v>8.0730000000000004</v>
      </c>
      <c r="D119" s="39">
        <v>2.64</v>
      </c>
      <c r="E119" s="39">
        <v>0.8</v>
      </c>
      <c r="F119" s="39">
        <v>4.633</v>
      </c>
      <c r="G119" s="39">
        <v>1061.279</v>
      </c>
      <c r="H119" s="39">
        <v>1046.492</v>
      </c>
      <c r="I119" s="39">
        <v>0.78700000000000003</v>
      </c>
      <c r="J119" s="39"/>
      <c r="K119" s="39"/>
      <c r="L119" s="39"/>
      <c r="M119" s="39">
        <v>14</v>
      </c>
      <c r="N119" s="39">
        <v>9.0010000000000012</v>
      </c>
      <c r="O119" s="39"/>
      <c r="P119" s="39">
        <v>2</v>
      </c>
      <c r="Q119" s="39">
        <v>2</v>
      </c>
      <c r="R119" s="39">
        <v>3.0010000000000003</v>
      </c>
      <c r="S119" s="39">
        <v>2</v>
      </c>
      <c r="T119" s="39">
        <v>7.3560000000000008</v>
      </c>
      <c r="U119" s="39"/>
      <c r="V119" s="39"/>
      <c r="W119" s="39">
        <v>0.75</v>
      </c>
      <c r="X119" s="39">
        <v>5.6059999999999999</v>
      </c>
      <c r="Y119" s="39"/>
      <c r="Z119" s="39"/>
      <c r="AA119" s="39">
        <v>1</v>
      </c>
      <c r="AB119" s="39"/>
    </row>
    <row r="120" spans="1:28" x14ac:dyDescent="0.2">
      <c r="A120" s="39" t="s">
        <v>1480</v>
      </c>
      <c r="B120" s="39">
        <v>59003.79</v>
      </c>
      <c r="C120" s="39">
        <v>14237.325000000001</v>
      </c>
      <c r="D120" s="39">
        <v>1130.8970000000002</v>
      </c>
      <c r="E120" s="39">
        <v>3498.0190000000002</v>
      </c>
      <c r="F120" s="39">
        <v>9608.4089999999997</v>
      </c>
      <c r="G120" s="39">
        <v>14323.149000000001</v>
      </c>
      <c r="H120" s="39">
        <v>3021.3030000000003</v>
      </c>
      <c r="I120" s="39">
        <v>5202.1329999999998</v>
      </c>
      <c r="J120" s="39">
        <v>170.226</v>
      </c>
      <c r="K120" s="39">
        <v>5380.6350000000002</v>
      </c>
      <c r="L120" s="39">
        <v>358.13</v>
      </c>
      <c r="M120" s="39">
        <v>190.72200000000001</v>
      </c>
      <c r="N120" s="39">
        <v>28839.023000000001</v>
      </c>
      <c r="O120" s="39">
        <v>4109.9250000000002</v>
      </c>
      <c r="P120" s="39">
        <v>15232.423000000001</v>
      </c>
      <c r="Q120" s="39">
        <v>5155.8690000000006</v>
      </c>
      <c r="R120" s="39">
        <v>2631.3140000000003</v>
      </c>
      <c r="S120" s="39">
        <v>1709.4920000000002</v>
      </c>
      <c r="T120" s="39">
        <v>1604.2930000000001</v>
      </c>
      <c r="U120" s="39">
        <v>357.58600000000001</v>
      </c>
      <c r="V120" s="39">
        <v>704.04</v>
      </c>
      <c r="W120" s="39">
        <v>4</v>
      </c>
      <c r="X120" s="39">
        <v>275.98</v>
      </c>
      <c r="Y120" s="39">
        <v>261.68700000000001</v>
      </c>
      <c r="Z120" s="39"/>
      <c r="AA120" s="39"/>
      <c r="AB120" s="39">
        <v>1</v>
      </c>
    </row>
    <row r="121" spans="1:28" x14ac:dyDescent="0.2">
      <c r="A121" s="39" t="s">
        <v>1481</v>
      </c>
      <c r="B121" s="39">
        <v>3912.5</v>
      </c>
      <c r="C121" s="39">
        <v>875.13900000000001</v>
      </c>
      <c r="D121" s="39">
        <v>77.945999999999998</v>
      </c>
      <c r="E121" s="39">
        <v>216.81400000000002</v>
      </c>
      <c r="F121" s="39">
        <v>580.37900000000002</v>
      </c>
      <c r="G121" s="39">
        <v>910.85300000000007</v>
      </c>
      <c r="H121" s="39">
        <v>187.31900000000002</v>
      </c>
      <c r="I121" s="39">
        <v>312.536</v>
      </c>
      <c r="J121" s="39">
        <v>9.4130000000000003</v>
      </c>
      <c r="K121" s="39">
        <v>375.125</v>
      </c>
      <c r="L121" s="39">
        <v>9.8800000000000008</v>
      </c>
      <c r="M121" s="39">
        <v>16.580000000000002</v>
      </c>
      <c r="N121" s="39">
        <v>2015.8150000000001</v>
      </c>
      <c r="O121" s="39">
        <v>261.685</v>
      </c>
      <c r="P121" s="39">
        <v>1111.29</v>
      </c>
      <c r="Q121" s="39">
        <v>383.17</v>
      </c>
      <c r="R121" s="39">
        <v>157.465</v>
      </c>
      <c r="S121" s="39">
        <v>102.205</v>
      </c>
      <c r="T121" s="39">
        <v>110.69300000000001</v>
      </c>
      <c r="U121" s="39">
        <v>14.392000000000001</v>
      </c>
      <c r="V121" s="39">
        <v>23.9</v>
      </c>
      <c r="W121" s="39"/>
      <c r="X121" s="39">
        <v>34.288000000000004</v>
      </c>
      <c r="Y121" s="39">
        <v>6.5</v>
      </c>
      <c r="Z121" s="39">
        <v>21.506</v>
      </c>
      <c r="AA121" s="39"/>
      <c r="AB121" s="39">
        <v>10.107000000000001</v>
      </c>
    </row>
    <row r="122" spans="1:28" x14ac:dyDescent="0.2">
      <c r="A122" s="39" t="s">
        <v>1482</v>
      </c>
      <c r="B122" s="39">
        <v>944.41700000000003</v>
      </c>
      <c r="C122" s="39">
        <v>133.166</v>
      </c>
      <c r="D122" s="39">
        <v>22.116</v>
      </c>
      <c r="E122" s="39">
        <v>48.72</v>
      </c>
      <c r="F122" s="39">
        <v>62.33</v>
      </c>
      <c r="G122" s="39">
        <v>217.73100000000002</v>
      </c>
      <c r="H122" s="39">
        <v>83.412000000000006</v>
      </c>
      <c r="I122" s="39">
        <v>72.082999999999998</v>
      </c>
      <c r="J122" s="39">
        <v>6.6</v>
      </c>
      <c r="K122" s="39">
        <v>30.723000000000003</v>
      </c>
      <c r="L122" s="39">
        <v>15.18</v>
      </c>
      <c r="M122" s="39">
        <v>9.7330000000000005</v>
      </c>
      <c r="N122" s="39">
        <v>551.62</v>
      </c>
      <c r="O122" s="39">
        <v>153.149</v>
      </c>
      <c r="P122" s="39">
        <v>290.56800000000004</v>
      </c>
      <c r="Q122" s="39">
        <v>85.088999999999999</v>
      </c>
      <c r="R122" s="39">
        <v>8.6260000000000012</v>
      </c>
      <c r="S122" s="39">
        <v>14.188000000000001</v>
      </c>
      <c r="T122" s="39">
        <v>41.9</v>
      </c>
      <c r="U122" s="39"/>
      <c r="V122" s="39">
        <v>2</v>
      </c>
      <c r="W122" s="39"/>
      <c r="X122" s="39">
        <v>7.2</v>
      </c>
      <c r="Y122" s="39">
        <v>3</v>
      </c>
      <c r="Z122" s="39"/>
      <c r="AA122" s="39">
        <v>29.7</v>
      </c>
      <c r="AB122" s="39"/>
    </row>
    <row r="123" spans="1:28" x14ac:dyDescent="0.2">
      <c r="A123" s="39" t="s">
        <v>1483</v>
      </c>
      <c r="B123" s="39">
        <v>13852.592000000001</v>
      </c>
      <c r="C123" s="39">
        <v>3056.482</v>
      </c>
      <c r="D123" s="39">
        <v>314.81299999999999</v>
      </c>
      <c r="E123" s="39">
        <v>801.57100000000003</v>
      </c>
      <c r="F123" s="39">
        <v>1940.0980000000002</v>
      </c>
      <c r="G123" s="39">
        <v>4085.239</v>
      </c>
      <c r="H123" s="39">
        <v>830.61099999999999</v>
      </c>
      <c r="I123" s="39">
        <v>1585.845</v>
      </c>
      <c r="J123" s="39">
        <v>66.549000000000007</v>
      </c>
      <c r="K123" s="39">
        <v>1410.0220000000002</v>
      </c>
      <c r="L123" s="39">
        <v>122.68100000000001</v>
      </c>
      <c r="M123" s="39">
        <v>69.531000000000006</v>
      </c>
      <c r="N123" s="39">
        <v>5935.7620000000006</v>
      </c>
      <c r="O123" s="39">
        <v>978.64200000000005</v>
      </c>
      <c r="P123" s="39">
        <v>3636.348</v>
      </c>
      <c r="Q123" s="39">
        <v>667.28</v>
      </c>
      <c r="R123" s="39">
        <v>256.04900000000004</v>
      </c>
      <c r="S123" s="39">
        <v>397.44300000000004</v>
      </c>
      <c r="T123" s="39">
        <v>775.10900000000004</v>
      </c>
      <c r="U123" s="39">
        <v>112.539</v>
      </c>
      <c r="V123" s="39">
        <v>220.22800000000001</v>
      </c>
      <c r="W123" s="39">
        <v>100.63200000000001</v>
      </c>
      <c r="X123" s="39">
        <v>21.774000000000001</v>
      </c>
      <c r="Y123" s="39">
        <v>316.93600000000004</v>
      </c>
      <c r="Z123" s="39"/>
      <c r="AA123" s="39">
        <v>3</v>
      </c>
      <c r="AB123" s="39"/>
    </row>
    <row r="124" spans="1:28" x14ac:dyDescent="0.2">
      <c r="A124" s="39" t="s">
        <v>1484</v>
      </c>
      <c r="B124" s="39">
        <v>1885.2440000000001</v>
      </c>
      <c r="C124" s="39">
        <v>419.05200000000002</v>
      </c>
      <c r="D124" s="39">
        <v>52.411000000000001</v>
      </c>
      <c r="E124" s="39">
        <v>115.592</v>
      </c>
      <c r="F124" s="39">
        <v>251.04900000000001</v>
      </c>
      <c r="G124" s="39">
        <v>759.64499999999998</v>
      </c>
      <c r="H124" s="39">
        <v>216.31700000000001</v>
      </c>
      <c r="I124" s="39">
        <v>232.809</v>
      </c>
      <c r="J124" s="39">
        <v>43.369</v>
      </c>
      <c r="K124" s="39">
        <v>175.25900000000001</v>
      </c>
      <c r="L124" s="39">
        <v>46.026000000000003</v>
      </c>
      <c r="M124" s="39">
        <v>45.865000000000002</v>
      </c>
      <c r="N124" s="39">
        <v>621.47900000000004</v>
      </c>
      <c r="O124" s="39">
        <v>79.524000000000001</v>
      </c>
      <c r="P124" s="39">
        <v>313.416</v>
      </c>
      <c r="Q124" s="39">
        <v>124.601</v>
      </c>
      <c r="R124" s="39">
        <v>74.341000000000008</v>
      </c>
      <c r="S124" s="39">
        <v>29.597000000000001</v>
      </c>
      <c r="T124" s="39">
        <v>85.067999999999998</v>
      </c>
      <c r="U124" s="39"/>
      <c r="V124" s="39">
        <v>23.613</v>
      </c>
      <c r="W124" s="39"/>
      <c r="X124" s="39">
        <v>39.855000000000004</v>
      </c>
      <c r="Y124" s="39">
        <v>1</v>
      </c>
      <c r="Z124" s="39">
        <v>20.6</v>
      </c>
      <c r="AA124" s="39"/>
      <c r="AB124" s="39"/>
    </row>
    <row r="125" spans="1:28" x14ac:dyDescent="0.2">
      <c r="A125" s="39" t="s">
        <v>1485</v>
      </c>
      <c r="B125" s="39">
        <v>686.33500000000004</v>
      </c>
      <c r="C125" s="39">
        <v>143.87900000000002</v>
      </c>
      <c r="D125" s="39">
        <v>16.16</v>
      </c>
      <c r="E125" s="39">
        <v>42.685000000000002</v>
      </c>
      <c r="F125" s="39">
        <v>85.034000000000006</v>
      </c>
      <c r="G125" s="39">
        <v>295.30099999999999</v>
      </c>
      <c r="H125" s="39">
        <v>84.222000000000008</v>
      </c>
      <c r="I125" s="39">
        <v>78.013000000000005</v>
      </c>
      <c r="J125" s="39">
        <v>9.4269999999999996</v>
      </c>
      <c r="K125" s="39">
        <v>98.50800000000001</v>
      </c>
      <c r="L125" s="39">
        <v>14.6</v>
      </c>
      <c r="M125" s="39">
        <v>10.531000000000001</v>
      </c>
      <c r="N125" s="39">
        <v>235.95500000000001</v>
      </c>
      <c r="O125" s="39">
        <v>29.561</v>
      </c>
      <c r="P125" s="39">
        <v>126.325</v>
      </c>
      <c r="Q125" s="39">
        <v>39.824000000000005</v>
      </c>
      <c r="R125" s="39">
        <v>22.618000000000002</v>
      </c>
      <c r="S125" s="39">
        <v>17.627000000000002</v>
      </c>
      <c r="T125" s="39">
        <v>11.2</v>
      </c>
      <c r="U125" s="39"/>
      <c r="V125" s="39"/>
      <c r="W125" s="39"/>
      <c r="X125" s="39"/>
      <c r="Y125" s="39">
        <v>5</v>
      </c>
      <c r="Z125" s="39">
        <v>5.2</v>
      </c>
      <c r="AA125" s="39">
        <v>1</v>
      </c>
      <c r="AB125" s="39"/>
    </row>
    <row r="126" spans="1:28" x14ac:dyDescent="0.2">
      <c r="A126" s="39" t="s">
        <v>1486</v>
      </c>
      <c r="B126" s="39">
        <v>11966.825000000001</v>
      </c>
      <c r="C126" s="39">
        <v>2813.1480000000001</v>
      </c>
      <c r="D126" s="39">
        <v>202.36</v>
      </c>
      <c r="E126" s="39">
        <v>517.61500000000001</v>
      </c>
      <c r="F126" s="39">
        <v>2093.1730000000002</v>
      </c>
      <c r="G126" s="39">
        <v>2874.915</v>
      </c>
      <c r="H126" s="39">
        <v>474.22300000000001</v>
      </c>
      <c r="I126" s="39">
        <v>1247.06</v>
      </c>
      <c r="J126" s="39">
        <v>26.652000000000001</v>
      </c>
      <c r="K126" s="39">
        <v>1081.3220000000001</v>
      </c>
      <c r="L126" s="39">
        <v>16.816000000000003</v>
      </c>
      <c r="M126" s="39">
        <v>28.842000000000002</v>
      </c>
      <c r="N126" s="39">
        <v>5627.3190000000004</v>
      </c>
      <c r="O126" s="39">
        <v>621.13100000000009</v>
      </c>
      <c r="P126" s="39">
        <v>3378.6980000000003</v>
      </c>
      <c r="Q126" s="39">
        <v>925.62400000000002</v>
      </c>
      <c r="R126" s="39">
        <v>462.49400000000003</v>
      </c>
      <c r="S126" s="39">
        <v>239.37200000000001</v>
      </c>
      <c r="T126" s="39">
        <v>651.44299999999998</v>
      </c>
      <c r="U126" s="39">
        <v>11.6</v>
      </c>
      <c r="V126" s="39">
        <v>104.22500000000001</v>
      </c>
      <c r="W126" s="39">
        <v>1</v>
      </c>
      <c r="X126" s="39">
        <v>2.5</v>
      </c>
      <c r="Y126" s="39">
        <v>36.6</v>
      </c>
      <c r="Z126" s="39">
        <v>491.512</v>
      </c>
      <c r="AA126" s="39">
        <v>2</v>
      </c>
      <c r="AB126" s="39">
        <v>2.0060000000000002</v>
      </c>
    </row>
    <row r="127" spans="1:28" x14ac:dyDescent="0.2">
      <c r="A127" s="39" t="s">
        <v>1487</v>
      </c>
      <c r="B127" s="39">
        <v>137511.88800000001</v>
      </c>
      <c r="C127" s="39">
        <v>29771.284</v>
      </c>
      <c r="D127" s="39">
        <v>2539.163</v>
      </c>
      <c r="E127" s="39">
        <v>7307.9080000000004</v>
      </c>
      <c r="F127" s="39">
        <v>19924.213</v>
      </c>
      <c r="G127" s="39">
        <v>33801.614000000001</v>
      </c>
      <c r="H127" s="39">
        <v>8080.7390000000005</v>
      </c>
      <c r="I127" s="39">
        <v>11838.9</v>
      </c>
      <c r="J127" s="39">
        <v>488.94300000000004</v>
      </c>
      <c r="K127" s="39">
        <v>12001.184999999999</v>
      </c>
      <c r="L127" s="39">
        <v>835.46</v>
      </c>
      <c r="M127" s="39">
        <v>556.38700000000006</v>
      </c>
      <c r="N127" s="39">
        <v>61859.894999999997</v>
      </c>
      <c r="O127" s="39">
        <v>8697.0169999999998</v>
      </c>
      <c r="P127" s="39">
        <v>34082.18</v>
      </c>
      <c r="Q127" s="39">
        <v>10435.208000000001</v>
      </c>
      <c r="R127" s="39">
        <v>5138.1880000000001</v>
      </c>
      <c r="S127" s="39">
        <v>3507.3020000000001</v>
      </c>
      <c r="T127" s="39">
        <v>12079.095000000001</v>
      </c>
      <c r="U127" s="39">
        <v>604.98</v>
      </c>
      <c r="V127" s="39">
        <v>1507.357</v>
      </c>
      <c r="W127" s="39">
        <v>4202.268</v>
      </c>
      <c r="X127" s="39">
        <v>1010.505</v>
      </c>
      <c r="Y127" s="39">
        <v>3124.5810000000001</v>
      </c>
      <c r="Z127" s="39">
        <v>1055.835</v>
      </c>
      <c r="AA127" s="39">
        <v>253.62800000000001</v>
      </c>
      <c r="AB127" s="39">
        <v>319.94100000000003</v>
      </c>
    </row>
    <row r="128" spans="1:28" x14ac:dyDescent="0.2">
      <c r="A128" s="39" t="s">
        <v>1489</v>
      </c>
      <c r="B128" s="39">
        <v>2221</v>
      </c>
      <c r="C128" s="39">
        <v>494</v>
      </c>
      <c r="D128" s="39">
        <v>57</v>
      </c>
      <c r="E128" s="39">
        <v>129</v>
      </c>
      <c r="F128" s="39">
        <v>308</v>
      </c>
      <c r="G128" s="39">
        <v>890</v>
      </c>
      <c r="H128" s="39">
        <v>255</v>
      </c>
      <c r="I128" s="39">
        <v>274</v>
      </c>
      <c r="J128" s="39">
        <v>49</v>
      </c>
      <c r="K128" s="39">
        <v>199</v>
      </c>
      <c r="L128" s="39">
        <v>57</v>
      </c>
      <c r="M128" s="39">
        <v>56</v>
      </c>
      <c r="N128" s="39">
        <v>730</v>
      </c>
      <c r="O128" s="39">
        <v>110</v>
      </c>
      <c r="P128" s="39">
        <v>346</v>
      </c>
      <c r="Q128" s="39">
        <v>138</v>
      </c>
      <c r="R128" s="39">
        <v>103</v>
      </c>
      <c r="S128" s="39">
        <v>40</v>
      </c>
      <c r="T128" s="39">
        <v>134</v>
      </c>
      <c r="U128" s="39"/>
      <c r="V128" s="39">
        <v>24</v>
      </c>
      <c r="W128" s="39"/>
      <c r="X128" s="39">
        <v>83</v>
      </c>
      <c r="Y128" s="39">
        <v>1</v>
      </c>
      <c r="Z128" s="39">
        <v>28</v>
      </c>
      <c r="AA128" s="39"/>
      <c r="AB128" s="39"/>
    </row>
    <row r="129" spans="1:28" x14ac:dyDescent="0.2">
      <c r="A129" s="39" t="s">
        <v>1490</v>
      </c>
      <c r="B129" s="39">
        <v>829</v>
      </c>
      <c r="C129" s="39">
        <v>175</v>
      </c>
      <c r="D129" s="39">
        <v>20</v>
      </c>
      <c r="E129" s="39">
        <v>48</v>
      </c>
      <c r="F129" s="39">
        <v>107</v>
      </c>
      <c r="G129" s="39">
        <v>350</v>
      </c>
      <c r="H129" s="39">
        <v>94</v>
      </c>
      <c r="I129" s="39">
        <v>98</v>
      </c>
      <c r="J129" s="39">
        <v>10</v>
      </c>
      <c r="K129" s="39">
        <v>128</v>
      </c>
      <c r="L129" s="39">
        <v>14</v>
      </c>
      <c r="M129" s="39">
        <v>11</v>
      </c>
      <c r="N129" s="39">
        <v>294</v>
      </c>
      <c r="O129" s="39">
        <v>34</v>
      </c>
      <c r="P129" s="39">
        <v>165</v>
      </c>
      <c r="Q129" s="39">
        <v>52</v>
      </c>
      <c r="R129" s="39">
        <v>26</v>
      </c>
      <c r="S129" s="39">
        <v>18</v>
      </c>
      <c r="T129" s="39">
        <v>17</v>
      </c>
      <c r="U129" s="39"/>
      <c r="V129" s="39"/>
      <c r="W129" s="39"/>
      <c r="X129" s="39"/>
      <c r="Y129" s="39">
        <v>8</v>
      </c>
      <c r="Z129" s="39">
        <v>8</v>
      </c>
      <c r="AA129" s="39">
        <v>1</v>
      </c>
      <c r="AB129" s="39"/>
    </row>
    <row r="130" spans="1:28" x14ac:dyDescent="0.2">
      <c r="A130" s="39" t="s">
        <v>1491</v>
      </c>
      <c r="B130" s="39">
        <v>13126</v>
      </c>
      <c r="C130" s="39">
        <v>3125</v>
      </c>
      <c r="D130" s="39">
        <v>256</v>
      </c>
      <c r="E130" s="39">
        <v>592</v>
      </c>
      <c r="F130" s="39">
        <v>2288</v>
      </c>
      <c r="G130" s="39">
        <v>3251</v>
      </c>
      <c r="H130" s="39">
        <v>572</v>
      </c>
      <c r="I130" s="39">
        <v>1403</v>
      </c>
      <c r="J130" s="39">
        <v>34</v>
      </c>
      <c r="K130" s="39">
        <v>1199</v>
      </c>
      <c r="L130" s="39">
        <v>22</v>
      </c>
      <c r="M130" s="39">
        <v>36</v>
      </c>
      <c r="N130" s="39">
        <v>6124</v>
      </c>
      <c r="O130" s="39">
        <v>679</v>
      </c>
      <c r="P130" s="39">
        <v>3687</v>
      </c>
      <c r="Q130" s="39">
        <v>981</v>
      </c>
      <c r="R130" s="39">
        <v>513</v>
      </c>
      <c r="S130" s="39">
        <v>286</v>
      </c>
      <c r="T130" s="39">
        <v>675</v>
      </c>
      <c r="U130" s="39">
        <v>12</v>
      </c>
      <c r="V130" s="39">
        <v>108</v>
      </c>
      <c r="W130" s="39">
        <v>1</v>
      </c>
      <c r="X130" s="39">
        <v>3</v>
      </c>
      <c r="Y130" s="39">
        <v>37</v>
      </c>
      <c r="Z130" s="39">
        <v>509</v>
      </c>
      <c r="AA130" s="39">
        <v>2</v>
      </c>
      <c r="AB130" s="39">
        <v>3</v>
      </c>
    </row>
    <row r="131" spans="1:28" x14ac:dyDescent="0.2">
      <c r="A131" s="39" t="s">
        <v>1492</v>
      </c>
      <c r="B131" s="39">
        <v>160746</v>
      </c>
      <c r="C131" s="39">
        <v>35330</v>
      </c>
      <c r="D131" s="39">
        <v>3165</v>
      </c>
      <c r="E131" s="39">
        <v>8788</v>
      </c>
      <c r="F131" s="39">
        <v>23407</v>
      </c>
      <c r="G131" s="39">
        <v>40326</v>
      </c>
      <c r="H131" s="39">
        <v>9897</v>
      </c>
      <c r="I131" s="39">
        <v>14328</v>
      </c>
      <c r="J131" s="39">
        <v>580</v>
      </c>
      <c r="K131" s="39">
        <v>13864</v>
      </c>
      <c r="L131" s="39">
        <v>1005</v>
      </c>
      <c r="M131" s="39">
        <v>675</v>
      </c>
      <c r="N131" s="39">
        <v>71948</v>
      </c>
      <c r="O131" s="39">
        <v>10553</v>
      </c>
      <c r="P131" s="39">
        <v>39021</v>
      </c>
      <c r="Q131" s="39">
        <v>12079</v>
      </c>
      <c r="R131" s="39">
        <v>6070</v>
      </c>
      <c r="S131" s="39">
        <v>4299</v>
      </c>
      <c r="T131" s="39">
        <v>13399</v>
      </c>
      <c r="U131" s="39">
        <v>649</v>
      </c>
      <c r="V131" s="39">
        <v>1670</v>
      </c>
      <c r="W131" s="39">
        <v>4350</v>
      </c>
      <c r="X131" s="39">
        <v>1523</v>
      </c>
      <c r="Y131" s="39">
        <v>3448</v>
      </c>
      <c r="Z131" s="39">
        <v>1149</v>
      </c>
      <c r="AA131" s="39">
        <v>268</v>
      </c>
      <c r="AB131" s="39">
        <v>346</v>
      </c>
    </row>
    <row r="132" spans="1:28" x14ac:dyDescent="0.2">
      <c r="A132" s="39" t="s">
        <v>1493</v>
      </c>
      <c r="B132" s="39">
        <v>13346</v>
      </c>
      <c r="C132" s="39">
        <v>2896</v>
      </c>
      <c r="D132" s="39">
        <v>237</v>
      </c>
      <c r="E132" s="39">
        <v>776</v>
      </c>
      <c r="F132" s="39">
        <v>1887</v>
      </c>
      <c r="G132" s="39">
        <v>2983</v>
      </c>
      <c r="H132" s="39">
        <v>656</v>
      </c>
      <c r="I132" s="39">
        <v>1146</v>
      </c>
      <c r="J132" s="39">
        <v>47</v>
      </c>
      <c r="K132" s="39">
        <v>1013</v>
      </c>
      <c r="L132" s="39">
        <v>77</v>
      </c>
      <c r="M132" s="39">
        <v>44</v>
      </c>
      <c r="N132" s="39">
        <v>5993</v>
      </c>
      <c r="O132" s="39">
        <v>880</v>
      </c>
      <c r="P132" s="39">
        <v>3175</v>
      </c>
      <c r="Q132" s="39">
        <v>1087</v>
      </c>
      <c r="R132" s="39">
        <v>542</v>
      </c>
      <c r="S132" s="39">
        <v>317</v>
      </c>
      <c r="T132" s="39">
        <v>1486</v>
      </c>
      <c r="U132" s="39">
        <v>13</v>
      </c>
      <c r="V132" s="39">
        <v>104</v>
      </c>
      <c r="W132" s="39">
        <v>1361</v>
      </c>
      <c r="X132" s="39">
        <v>6</v>
      </c>
      <c r="Y132" s="39">
        <v>2</v>
      </c>
      <c r="Z132" s="39"/>
      <c r="AA132" s="39"/>
      <c r="AB132" s="39"/>
    </row>
    <row r="133" spans="1:28" x14ac:dyDescent="0.2">
      <c r="A133" s="39" t="s">
        <v>1494</v>
      </c>
      <c r="B133" s="39">
        <v>29150</v>
      </c>
      <c r="C133" s="39">
        <v>5602</v>
      </c>
      <c r="D133" s="39">
        <v>556</v>
      </c>
      <c r="E133" s="39">
        <v>1573</v>
      </c>
      <c r="F133" s="39">
        <v>3473</v>
      </c>
      <c r="G133" s="39">
        <v>6628</v>
      </c>
      <c r="H133" s="39">
        <v>1619</v>
      </c>
      <c r="I133" s="39">
        <v>2175</v>
      </c>
      <c r="J133" s="39">
        <v>125</v>
      </c>
      <c r="K133" s="39">
        <v>2378</v>
      </c>
      <c r="L133" s="39">
        <v>185</v>
      </c>
      <c r="M133" s="39">
        <v>146</v>
      </c>
      <c r="N133" s="39">
        <v>11962</v>
      </c>
      <c r="O133" s="39">
        <v>1729</v>
      </c>
      <c r="P133" s="39">
        <v>6383</v>
      </c>
      <c r="Q133" s="39">
        <v>2016</v>
      </c>
      <c r="R133" s="39">
        <v>1075</v>
      </c>
      <c r="S133" s="39">
        <v>764</v>
      </c>
      <c r="T133" s="39">
        <v>4969</v>
      </c>
      <c r="U133" s="39">
        <v>105</v>
      </c>
      <c r="V133" s="39">
        <v>277</v>
      </c>
      <c r="W133" s="39">
        <v>340</v>
      </c>
      <c r="X133" s="39">
        <v>909</v>
      </c>
      <c r="Y133" s="39">
        <v>2218</v>
      </c>
      <c r="Z133" s="39">
        <v>562</v>
      </c>
      <c r="AA133" s="39">
        <v>229</v>
      </c>
      <c r="AB133" s="39">
        <v>329</v>
      </c>
    </row>
    <row r="134" spans="1:28" x14ac:dyDescent="0.2">
      <c r="A134" s="39" t="s">
        <v>1495</v>
      </c>
      <c r="B134" s="39">
        <v>2537</v>
      </c>
      <c r="C134" s="39">
        <v>1</v>
      </c>
      <c r="D134" s="39"/>
      <c r="E134" s="39"/>
      <c r="F134" s="39">
        <v>1</v>
      </c>
      <c r="G134" s="39"/>
      <c r="H134" s="39"/>
      <c r="I134" s="39"/>
      <c r="J134" s="39"/>
      <c r="K134" s="39"/>
      <c r="L134" s="39"/>
      <c r="M134" s="39"/>
      <c r="N134" s="39">
        <v>2</v>
      </c>
      <c r="O134" s="39"/>
      <c r="P134" s="39"/>
      <c r="Q134" s="39">
        <v>2</v>
      </c>
      <c r="R134" s="39"/>
      <c r="S134" s="39"/>
      <c r="T134" s="39">
        <v>2534</v>
      </c>
      <c r="U134" s="39"/>
      <c r="V134" s="39"/>
      <c r="W134" s="39">
        <v>2534</v>
      </c>
      <c r="X134" s="39"/>
      <c r="Y134" s="39"/>
      <c r="Z134" s="39"/>
      <c r="AA134" s="39"/>
      <c r="AB134" s="39"/>
    </row>
    <row r="135" spans="1:28" x14ac:dyDescent="0.2">
      <c r="A135" s="39" t="s">
        <v>1496</v>
      </c>
      <c r="B135" s="39">
        <v>6014</v>
      </c>
      <c r="C135" s="39">
        <v>1132</v>
      </c>
      <c r="D135" s="39">
        <v>84</v>
      </c>
      <c r="E135" s="39">
        <v>189</v>
      </c>
      <c r="F135" s="39">
        <v>859</v>
      </c>
      <c r="G135" s="39">
        <v>1371</v>
      </c>
      <c r="H135" s="39">
        <v>272</v>
      </c>
      <c r="I135" s="39">
        <v>497</v>
      </c>
      <c r="J135" s="39">
        <v>9</v>
      </c>
      <c r="K135" s="39">
        <v>563</v>
      </c>
      <c r="L135" s="39">
        <v>14</v>
      </c>
      <c r="M135" s="39">
        <v>16</v>
      </c>
      <c r="N135" s="39">
        <v>2973</v>
      </c>
      <c r="O135" s="39">
        <v>287</v>
      </c>
      <c r="P135" s="39">
        <v>1902</v>
      </c>
      <c r="Q135" s="39">
        <v>470</v>
      </c>
      <c r="R135" s="39">
        <v>203</v>
      </c>
      <c r="S135" s="39">
        <v>113</v>
      </c>
      <c r="T135" s="39">
        <v>541</v>
      </c>
      <c r="U135" s="39"/>
      <c r="V135" s="39">
        <v>97</v>
      </c>
      <c r="W135" s="39"/>
      <c r="X135" s="39"/>
      <c r="Y135" s="39">
        <v>444</v>
      </c>
      <c r="Z135" s="39"/>
      <c r="AA135" s="39"/>
      <c r="AB135" s="39"/>
    </row>
    <row r="136" spans="1:28" x14ac:dyDescent="0.2">
      <c r="A136" s="39" t="s">
        <v>1497</v>
      </c>
      <c r="B136" s="39">
        <v>2221</v>
      </c>
      <c r="C136" s="39">
        <v>494</v>
      </c>
      <c r="D136" s="39">
        <v>57</v>
      </c>
      <c r="E136" s="39">
        <v>129</v>
      </c>
      <c r="F136" s="39">
        <v>308</v>
      </c>
      <c r="G136" s="39">
        <v>890</v>
      </c>
      <c r="H136" s="39">
        <v>255</v>
      </c>
      <c r="I136" s="39">
        <v>274</v>
      </c>
      <c r="J136" s="39">
        <v>49</v>
      </c>
      <c r="K136" s="39">
        <v>199</v>
      </c>
      <c r="L136" s="39">
        <v>57</v>
      </c>
      <c r="M136" s="39">
        <v>56</v>
      </c>
      <c r="N136" s="39">
        <v>730</v>
      </c>
      <c r="O136" s="39">
        <v>110</v>
      </c>
      <c r="P136" s="39">
        <v>346</v>
      </c>
      <c r="Q136" s="39">
        <v>138</v>
      </c>
      <c r="R136" s="39">
        <v>103</v>
      </c>
      <c r="S136" s="39">
        <v>40</v>
      </c>
      <c r="T136" s="39">
        <v>134</v>
      </c>
      <c r="U136" s="39"/>
      <c r="V136" s="39">
        <v>24</v>
      </c>
      <c r="W136" s="39"/>
      <c r="X136" s="39">
        <v>83</v>
      </c>
      <c r="Y136" s="39">
        <v>1</v>
      </c>
      <c r="Z136" s="39">
        <v>28</v>
      </c>
      <c r="AA136" s="39"/>
      <c r="AB136" s="39"/>
    </row>
    <row r="137" spans="1:28" x14ac:dyDescent="0.2">
      <c r="A137" s="39" t="s">
        <v>1498</v>
      </c>
      <c r="B137" s="39">
        <v>1398</v>
      </c>
      <c r="C137" s="39">
        <v>8</v>
      </c>
      <c r="D137" s="39">
        <v>2</v>
      </c>
      <c r="E137" s="39">
        <v>1</v>
      </c>
      <c r="F137" s="39">
        <v>5</v>
      </c>
      <c r="G137" s="39">
        <v>1369</v>
      </c>
      <c r="H137" s="39">
        <v>1355</v>
      </c>
      <c r="I137" s="39"/>
      <c r="J137" s="39"/>
      <c r="K137" s="39">
        <v>1</v>
      </c>
      <c r="L137" s="39"/>
      <c r="M137" s="39">
        <v>13</v>
      </c>
      <c r="N137" s="39">
        <v>17</v>
      </c>
      <c r="O137" s="39"/>
      <c r="P137" s="39">
        <v>2</v>
      </c>
      <c r="Q137" s="39">
        <v>8</v>
      </c>
      <c r="R137" s="39">
        <v>6</v>
      </c>
      <c r="S137" s="39">
        <v>1</v>
      </c>
      <c r="T137" s="39">
        <v>4</v>
      </c>
      <c r="U137" s="39"/>
      <c r="V137" s="39"/>
      <c r="W137" s="39">
        <v>1</v>
      </c>
      <c r="X137" s="39">
        <v>2</v>
      </c>
      <c r="Y137" s="39"/>
      <c r="Z137" s="39"/>
      <c r="AA137" s="39">
        <v>1</v>
      </c>
      <c r="AB137" s="39"/>
    </row>
    <row r="138" spans="1:28" x14ac:dyDescent="0.2">
      <c r="A138" s="39" t="s">
        <v>1499</v>
      </c>
      <c r="B138" s="39">
        <v>68006</v>
      </c>
      <c r="C138" s="39">
        <v>16506</v>
      </c>
      <c r="D138" s="39">
        <v>1385</v>
      </c>
      <c r="E138" s="39">
        <v>4059</v>
      </c>
      <c r="F138" s="39">
        <v>11069</v>
      </c>
      <c r="G138" s="39">
        <v>16881</v>
      </c>
      <c r="H138" s="39">
        <v>3641</v>
      </c>
      <c r="I138" s="39">
        <v>6196</v>
      </c>
      <c r="J138" s="39">
        <v>204</v>
      </c>
      <c r="K138" s="39">
        <v>6172</v>
      </c>
      <c r="L138" s="39">
        <v>437</v>
      </c>
      <c r="M138" s="39">
        <v>233</v>
      </c>
      <c r="N138" s="39">
        <v>32741</v>
      </c>
      <c r="O138" s="39">
        <v>4792</v>
      </c>
      <c r="P138" s="39">
        <v>17053</v>
      </c>
      <c r="Q138" s="39">
        <v>5798</v>
      </c>
      <c r="R138" s="39">
        <v>3033</v>
      </c>
      <c r="S138" s="39">
        <v>2074</v>
      </c>
      <c r="T138" s="39">
        <v>1939</v>
      </c>
      <c r="U138" s="39">
        <v>360</v>
      </c>
      <c r="V138" s="39">
        <v>769</v>
      </c>
      <c r="W138" s="39">
        <v>4</v>
      </c>
      <c r="X138" s="39">
        <v>421</v>
      </c>
      <c r="Y138" s="39">
        <v>385</v>
      </c>
      <c r="Z138" s="39"/>
      <c r="AA138" s="39"/>
      <c r="AB138" s="39">
        <v>1</v>
      </c>
    </row>
    <row r="139" spans="1:28" x14ac:dyDescent="0.2">
      <c r="A139" s="39" t="s">
        <v>1500</v>
      </c>
      <c r="B139" s="39">
        <v>4605</v>
      </c>
      <c r="C139" s="39">
        <v>1044</v>
      </c>
      <c r="D139" s="39">
        <v>94</v>
      </c>
      <c r="E139" s="39">
        <v>262</v>
      </c>
      <c r="F139" s="39">
        <v>691</v>
      </c>
      <c r="G139" s="39">
        <v>1068</v>
      </c>
      <c r="H139" s="39">
        <v>209</v>
      </c>
      <c r="I139" s="39">
        <v>374</v>
      </c>
      <c r="J139" s="39">
        <v>10</v>
      </c>
      <c r="K139" s="39">
        <v>446</v>
      </c>
      <c r="L139" s="39">
        <v>12</v>
      </c>
      <c r="M139" s="39">
        <v>17</v>
      </c>
      <c r="N139" s="39">
        <v>2340</v>
      </c>
      <c r="O139" s="39">
        <v>297</v>
      </c>
      <c r="P139" s="39">
        <v>1298</v>
      </c>
      <c r="Q139" s="39">
        <v>439</v>
      </c>
      <c r="R139" s="39">
        <v>189</v>
      </c>
      <c r="S139" s="39">
        <v>128</v>
      </c>
      <c r="T139" s="39">
        <v>189</v>
      </c>
      <c r="U139" s="39">
        <v>18</v>
      </c>
      <c r="V139" s="39">
        <v>36</v>
      </c>
      <c r="W139" s="39"/>
      <c r="X139" s="39">
        <v>69</v>
      </c>
      <c r="Y139" s="39">
        <v>8</v>
      </c>
      <c r="Z139" s="39">
        <v>45</v>
      </c>
      <c r="AA139" s="39"/>
      <c r="AB139" s="39">
        <v>13</v>
      </c>
    </row>
    <row r="140" spans="1:28" x14ac:dyDescent="0.2">
      <c r="A140" s="39" t="s">
        <v>1501</v>
      </c>
      <c r="B140" s="39">
        <v>1173</v>
      </c>
      <c r="C140" s="39">
        <v>169</v>
      </c>
      <c r="D140" s="39">
        <v>31</v>
      </c>
      <c r="E140" s="39">
        <v>64</v>
      </c>
      <c r="F140" s="39">
        <v>74</v>
      </c>
      <c r="G140" s="39">
        <v>322</v>
      </c>
      <c r="H140" s="39">
        <v>147</v>
      </c>
      <c r="I140" s="39">
        <v>97</v>
      </c>
      <c r="J140" s="39">
        <v>8</v>
      </c>
      <c r="K140" s="39">
        <v>38</v>
      </c>
      <c r="L140" s="39">
        <v>19</v>
      </c>
      <c r="M140" s="39">
        <v>13</v>
      </c>
      <c r="N140" s="39">
        <v>639</v>
      </c>
      <c r="O140" s="39">
        <v>173</v>
      </c>
      <c r="P140" s="39">
        <v>325</v>
      </c>
      <c r="Q140" s="39">
        <v>111</v>
      </c>
      <c r="R140" s="39">
        <v>13</v>
      </c>
      <c r="S140" s="39">
        <v>17</v>
      </c>
      <c r="T140" s="39">
        <v>43</v>
      </c>
      <c r="U140" s="39"/>
      <c r="V140" s="39">
        <v>2</v>
      </c>
      <c r="W140" s="39"/>
      <c r="X140" s="39">
        <v>7</v>
      </c>
      <c r="Y140" s="39">
        <v>3</v>
      </c>
      <c r="Z140" s="39"/>
      <c r="AA140" s="39">
        <v>31</v>
      </c>
      <c r="AB140" s="39"/>
    </row>
    <row r="141" spans="1:28" x14ac:dyDescent="0.2">
      <c r="A141" s="39" t="s">
        <v>1502</v>
      </c>
      <c r="B141" s="39">
        <v>18726</v>
      </c>
      <c r="C141" s="39">
        <v>4269</v>
      </c>
      <c r="D141" s="39">
        <v>465</v>
      </c>
      <c r="E141" s="39">
        <v>1112</v>
      </c>
      <c r="F141" s="39">
        <v>2693</v>
      </c>
      <c r="G141" s="39">
        <v>5299</v>
      </c>
      <c r="H141" s="39">
        <v>1113</v>
      </c>
      <c r="I141" s="39">
        <v>2092</v>
      </c>
      <c r="J141" s="39">
        <v>86</v>
      </c>
      <c r="K141" s="39">
        <v>1743</v>
      </c>
      <c r="L141" s="39">
        <v>174</v>
      </c>
      <c r="M141" s="39">
        <v>91</v>
      </c>
      <c r="N141" s="39">
        <v>8285</v>
      </c>
      <c r="O141" s="39">
        <v>1601</v>
      </c>
      <c r="P141" s="39">
        <v>4758</v>
      </c>
      <c r="Q141" s="39">
        <v>990</v>
      </c>
      <c r="R141" s="39">
        <v>383</v>
      </c>
      <c r="S141" s="39">
        <v>557</v>
      </c>
      <c r="T141" s="39">
        <v>876</v>
      </c>
      <c r="U141" s="39">
        <v>142</v>
      </c>
      <c r="V141" s="39">
        <v>253</v>
      </c>
      <c r="W141" s="39">
        <v>111</v>
      </c>
      <c r="X141" s="39">
        <v>23</v>
      </c>
      <c r="Y141" s="39">
        <v>342</v>
      </c>
      <c r="Z141" s="39"/>
      <c r="AA141" s="39">
        <v>5</v>
      </c>
      <c r="AB141" s="39"/>
    </row>
    <row r="142" spans="1:28" x14ac:dyDescent="0.2">
      <c r="A142" s="39" t="s">
        <v>1503</v>
      </c>
      <c r="B142" s="39">
        <v>11267.31</v>
      </c>
      <c r="C142" s="39">
        <v>2351.8409999999999</v>
      </c>
      <c r="D142" s="39">
        <v>180.815</v>
      </c>
      <c r="E142" s="39">
        <v>632.06600000000003</v>
      </c>
      <c r="F142" s="39">
        <v>1538.96</v>
      </c>
      <c r="G142" s="39">
        <v>2428.7870000000003</v>
      </c>
      <c r="H142" s="39">
        <v>536.54300000000001</v>
      </c>
      <c r="I142" s="39">
        <v>892.64700000000005</v>
      </c>
      <c r="J142" s="39">
        <v>38.317</v>
      </c>
      <c r="K142" s="39">
        <v>855.19</v>
      </c>
      <c r="L142" s="39">
        <v>68.371000000000009</v>
      </c>
      <c r="M142" s="39">
        <v>37.719000000000001</v>
      </c>
      <c r="N142" s="39">
        <v>5053.1710000000003</v>
      </c>
      <c r="O142" s="39">
        <v>730.49900000000002</v>
      </c>
      <c r="P142" s="39">
        <v>2696.5039999999999</v>
      </c>
      <c r="Q142" s="39">
        <v>916.88900000000001</v>
      </c>
      <c r="R142" s="39">
        <v>450.279</v>
      </c>
      <c r="S142" s="39">
        <v>259</v>
      </c>
      <c r="T142" s="39">
        <v>1433.511</v>
      </c>
      <c r="U142" s="39">
        <v>9.4160000000000004</v>
      </c>
      <c r="V142" s="39">
        <v>89.114000000000004</v>
      </c>
      <c r="W142" s="39">
        <v>1331.0610000000001</v>
      </c>
      <c r="X142" s="39">
        <v>2.44</v>
      </c>
      <c r="Y142" s="39">
        <v>1.48</v>
      </c>
      <c r="Z142" s="39"/>
      <c r="AA142" s="39"/>
      <c r="AB142" s="39"/>
    </row>
    <row r="143" spans="1:28" x14ac:dyDescent="0.2">
      <c r="A143" s="39" t="s">
        <v>1504</v>
      </c>
      <c r="B143" s="39">
        <v>25144.246999999999</v>
      </c>
      <c r="C143" s="39">
        <v>4731.2629999999999</v>
      </c>
      <c r="D143" s="39">
        <v>472.22400000000005</v>
      </c>
      <c r="E143" s="39">
        <v>1281.6970000000001</v>
      </c>
      <c r="F143" s="39">
        <v>2977.3420000000001</v>
      </c>
      <c r="G143" s="39">
        <v>5646.6090000000004</v>
      </c>
      <c r="H143" s="39">
        <v>1359.057</v>
      </c>
      <c r="I143" s="39">
        <v>1819.144</v>
      </c>
      <c r="J143" s="39">
        <v>107.46900000000001</v>
      </c>
      <c r="K143" s="39">
        <v>2079.16</v>
      </c>
      <c r="L143" s="39">
        <v>161.10900000000001</v>
      </c>
      <c r="M143" s="39">
        <v>120.67</v>
      </c>
      <c r="N143" s="39">
        <v>10322.448</v>
      </c>
      <c r="O143" s="39">
        <v>1468.3210000000001</v>
      </c>
      <c r="P143" s="39">
        <v>5572.35</v>
      </c>
      <c r="Q143" s="39">
        <v>1729.15</v>
      </c>
      <c r="R143" s="39">
        <v>922.11500000000001</v>
      </c>
      <c r="S143" s="39">
        <v>630.51200000000006</v>
      </c>
      <c r="T143" s="39">
        <v>4443.9270000000006</v>
      </c>
      <c r="U143" s="39">
        <v>96.194000000000003</v>
      </c>
      <c r="V143" s="39">
        <v>254.251</v>
      </c>
      <c r="W143" s="39">
        <v>325.89100000000002</v>
      </c>
      <c r="X143" s="39">
        <v>664.53600000000006</v>
      </c>
      <c r="Y143" s="39">
        <v>2078.7339999999999</v>
      </c>
      <c r="Z143" s="39">
        <v>505.54400000000004</v>
      </c>
      <c r="AA143" s="39">
        <v>211.05</v>
      </c>
      <c r="AB143" s="39">
        <v>307.72700000000003</v>
      </c>
    </row>
    <row r="144" spans="1:28" x14ac:dyDescent="0.2">
      <c r="A144" s="39" t="s">
        <v>1505</v>
      </c>
      <c r="B144" s="39">
        <v>2437.105</v>
      </c>
      <c r="C144" s="39">
        <v>1</v>
      </c>
      <c r="D144" s="39"/>
      <c r="E144" s="39"/>
      <c r="F144" s="39">
        <v>1</v>
      </c>
      <c r="G144" s="39"/>
      <c r="H144" s="39"/>
      <c r="I144" s="39"/>
      <c r="J144" s="39"/>
      <c r="K144" s="39"/>
      <c r="L144" s="39"/>
      <c r="M144" s="39"/>
      <c r="N144" s="39">
        <v>2</v>
      </c>
      <c r="O144" s="39"/>
      <c r="P144" s="39"/>
      <c r="Q144" s="39">
        <v>2</v>
      </c>
      <c r="R144" s="39"/>
      <c r="S144" s="39"/>
      <c r="T144" s="39">
        <v>2434.105</v>
      </c>
      <c r="U144" s="39"/>
      <c r="V144" s="39"/>
      <c r="W144" s="39">
        <v>2434.105</v>
      </c>
      <c r="X144" s="39"/>
      <c r="Y144" s="39"/>
      <c r="Z144" s="39"/>
      <c r="AA144" s="39"/>
      <c r="AB144" s="39"/>
    </row>
    <row r="145" spans="1:28" x14ac:dyDescent="0.2">
      <c r="A145" s="39" t="s">
        <v>1506</v>
      </c>
      <c r="B145" s="39">
        <v>5419.6170000000002</v>
      </c>
      <c r="C145" s="39">
        <v>1026.5440000000001</v>
      </c>
      <c r="D145" s="39">
        <v>69.616</v>
      </c>
      <c r="E145" s="39">
        <v>169.75300000000001</v>
      </c>
      <c r="F145" s="39">
        <v>787.17500000000007</v>
      </c>
      <c r="G145" s="39">
        <v>1207.308</v>
      </c>
      <c r="H145" s="39">
        <v>251.99100000000001</v>
      </c>
      <c r="I145" s="39">
        <v>426.66300000000001</v>
      </c>
      <c r="J145" s="39">
        <v>8.1470000000000002</v>
      </c>
      <c r="K145" s="39">
        <v>493.548</v>
      </c>
      <c r="L145" s="39">
        <v>12.773000000000001</v>
      </c>
      <c r="M145" s="39">
        <v>14.186</v>
      </c>
      <c r="N145" s="39">
        <v>2672.0450000000001</v>
      </c>
      <c r="O145" s="39">
        <v>243.30800000000002</v>
      </c>
      <c r="P145" s="39">
        <v>1734.7730000000001</v>
      </c>
      <c r="Q145" s="39">
        <v>420.69600000000003</v>
      </c>
      <c r="R145" s="39">
        <v>172.798</v>
      </c>
      <c r="S145" s="39">
        <v>100.47</v>
      </c>
      <c r="T145" s="39">
        <v>513.72</v>
      </c>
      <c r="U145" s="39"/>
      <c r="V145" s="39">
        <v>89.64500000000001</v>
      </c>
      <c r="W145" s="39"/>
      <c r="X145" s="39"/>
      <c r="Y145" s="39">
        <v>424.07500000000005</v>
      </c>
      <c r="Z145" s="39"/>
      <c r="AA145" s="39"/>
      <c r="AB145" s="39"/>
    </row>
    <row r="146" spans="1:28" x14ac:dyDescent="0.2">
      <c r="A146" s="39" t="s">
        <v>1507</v>
      </c>
      <c r="B146" s="39">
        <v>1855.7240000000002</v>
      </c>
      <c r="C146" s="39">
        <v>412.06800000000004</v>
      </c>
      <c r="D146" s="39">
        <v>46.192</v>
      </c>
      <c r="E146" s="39">
        <v>111.90400000000001</v>
      </c>
      <c r="F146" s="39">
        <v>253.97200000000001</v>
      </c>
      <c r="G146" s="39">
        <v>749.56700000000001</v>
      </c>
      <c r="H146" s="39">
        <v>210.00400000000002</v>
      </c>
      <c r="I146" s="39">
        <v>234.52300000000002</v>
      </c>
      <c r="J146" s="39">
        <v>42.202000000000005</v>
      </c>
      <c r="K146" s="39">
        <v>171.982</v>
      </c>
      <c r="L146" s="39">
        <v>45.764000000000003</v>
      </c>
      <c r="M146" s="39">
        <v>45.091999999999999</v>
      </c>
      <c r="N146" s="39">
        <v>611.98099999999999</v>
      </c>
      <c r="O146" s="39">
        <v>78.51100000000001</v>
      </c>
      <c r="P146" s="39">
        <v>295.08</v>
      </c>
      <c r="Q146" s="39">
        <v>122.108</v>
      </c>
      <c r="R146" s="39">
        <v>86.222000000000008</v>
      </c>
      <c r="S146" s="39">
        <v>30.06</v>
      </c>
      <c r="T146" s="39">
        <v>82.108000000000004</v>
      </c>
      <c r="U146" s="39"/>
      <c r="V146" s="39">
        <v>22.613</v>
      </c>
      <c r="W146" s="39"/>
      <c r="X146" s="39">
        <v>39.495000000000005</v>
      </c>
      <c r="Y146" s="39">
        <v>1</v>
      </c>
      <c r="Z146" s="39">
        <v>19</v>
      </c>
      <c r="AA146" s="39"/>
      <c r="AB146" s="39"/>
    </row>
    <row r="147" spans="1:28" x14ac:dyDescent="0.2">
      <c r="A147" s="39" t="s">
        <v>1508</v>
      </c>
      <c r="B147" s="39">
        <v>1041</v>
      </c>
      <c r="C147" s="39">
        <v>6.8330000000000002</v>
      </c>
      <c r="D147" s="39">
        <v>2</v>
      </c>
      <c r="E147" s="39">
        <v>0.8</v>
      </c>
      <c r="F147" s="39">
        <v>4.0330000000000004</v>
      </c>
      <c r="G147" s="39">
        <v>1017.5490000000001</v>
      </c>
      <c r="H147" s="39">
        <v>1003.802</v>
      </c>
      <c r="I147" s="39"/>
      <c r="J147" s="39"/>
      <c r="K147" s="39">
        <v>0.747</v>
      </c>
      <c r="L147" s="39"/>
      <c r="M147" s="39">
        <v>13</v>
      </c>
      <c r="N147" s="39">
        <v>13.368</v>
      </c>
      <c r="O147" s="39"/>
      <c r="P147" s="39">
        <v>2</v>
      </c>
      <c r="Q147" s="39">
        <v>6.3260000000000005</v>
      </c>
      <c r="R147" s="39">
        <v>4.0419999999999998</v>
      </c>
      <c r="S147" s="39">
        <v>1</v>
      </c>
      <c r="T147" s="39">
        <v>3.25</v>
      </c>
      <c r="U147" s="39"/>
      <c r="V147" s="39"/>
      <c r="W147" s="39">
        <v>0.75</v>
      </c>
      <c r="X147" s="39">
        <v>1.5</v>
      </c>
      <c r="Y147" s="39"/>
      <c r="Z147" s="39"/>
      <c r="AA147" s="39">
        <v>1</v>
      </c>
      <c r="AB147" s="39"/>
    </row>
    <row r="148" spans="1:28" x14ac:dyDescent="0.2">
      <c r="A148" s="39" t="s">
        <v>1509</v>
      </c>
      <c r="B148" s="39">
        <v>59174.563000000002</v>
      </c>
      <c r="C148" s="39">
        <v>14296.741</v>
      </c>
      <c r="D148" s="39">
        <v>1132.69</v>
      </c>
      <c r="E148" s="39">
        <v>3484.8440000000001</v>
      </c>
      <c r="F148" s="39">
        <v>9679.2070000000003</v>
      </c>
      <c r="G148" s="39">
        <v>14322.521000000001</v>
      </c>
      <c r="H148" s="39">
        <v>3035.3</v>
      </c>
      <c r="I148" s="39">
        <v>5190.5929999999998</v>
      </c>
      <c r="J148" s="39">
        <v>169.46600000000001</v>
      </c>
      <c r="K148" s="39">
        <v>5376.2440000000006</v>
      </c>
      <c r="L148" s="39">
        <v>358.15500000000003</v>
      </c>
      <c r="M148" s="39">
        <v>192.76300000000001</v>
      </c>
      <c r="N148" s="39">
        <v>28961.88</v>
      </c>
      <c r="O148" s="39">
        <v>4115.9589999999998</v>
      </c>
      <c r="P148" s="39">
        <v>15292.545</v>
      </c>
      <c r="Q148" s="39">
        <v>5174.6620000000003</v>
      </c>
      <c r="R148" s="39">
        <v>2657.547</v>
      </c>
      <c r="S148" s="39">
        <v>1721.1670000000001</v>
      </c>
      <c r="T148" s="39">
        <v>1593.421</v>
      </c>
      <c r="U148" s="39">
        <v>351.58600000000001</v>
      </c>
      <c r="V148" s="39">
        <v>699.36200000000008</v>
      </c>
      <c r="W148" s="39">
        <v>4</v>
      </c>
      <c r="X148" s="39">
        <v>277.327</v>
      </c>
      <c r="Y148" s="39">
        <v>260.14600000000002</v>
      </c>
      <c r="Z148" s="39"/>
      <c r="AA148" s="39"/>
      <c r="AB148" s="39">
        <v>1</v>
      </c>
    </row>
    <row r="149" spans="1:28" x14ac:dyDescent="0.2">
      <c r="A149" s="39" t="s">
        <v>1510</v>
      </c>
      <c r="B149" s="39">
        <v>3946.7950000000001</v>
      </c>
      <c r="C149" s="39">
        <v>876.09100000000001</v>
      </c>
      <c r="D149" s="39">
        <v>77.374000000000009</v>
      </c>
      <c r="E149" s="39">
        <v>217.821</v>
      </c>
      <c r="F149" s="39">
        <v>580.89600000000007</v>
      </c>
      <c r="G149" s="39">
        <v>932.67700000000002</v>
      </c>
      <c r="H149" s="39">
        <v>182.33200000000002</v>
      </c>
      <c r="I149" s="39">
        <v>317.589</v>
      </c>
      <c r="J149" s="39">
        <v>9.4130000000000003</v>
      </c>
      <c r="K149" s="39">
        <v>395.88300000000004</v>
      </c>
      <c r="L149" s="39">
        <v>10.88</v>
      </c>
      <c r="M149" s="39">
        <v>16.580000000000002</v>
      </c>
      <c r="N149" s="39">
        <v>2020.3220000000001</v>
      </c>
      <c r="O149" s="39">
        <v>264.91800000000001</v>
      </c>
      <c r="P149" s="39">
        <v>1110.383</v>
      </c>
      <c r="Q149" s="39">
        <v>382.36400000000003</v>
      </c>
      <c r="R149" s="39">
        <v>157.285</v>
      </c>
      <c r="S149" s="39">
        <v>105.372</v>
      </c>
      <c r="T149" s="39">
        <v>117.70500000000001</v>
      </c>
      <c r="U149" s="39">
        <v>16.391999999999999</v>
      </c>
      <c r="V149" s="39">
        <v>27.72</v>
      </c>
      <c r="W149" s="39"/>
      <c r="X149" s="39">
        <v>34.254000000000005</v>
      </c>
      <c r="Y149" s="39">
        <v>7.5</v>
      </c>
      <c r="Z149" s="39">
        <v>21.839000000000002</v>
      </c>
      <c r="AA149" s="39"/>
      <c r="AB149" s="39">
        <v>10</v>
      </c>
    </row>
    <row r="150" spans="1:28" x14ac:dyDescent="0.2">
      <c r="A150" s="39" t="s">
        <v>1511</v>
      </c>
      <c r="B150" s="39">
        <v>980.54300000000001</v>
      </c>
      <c r="C150" s="39">
        <v>134.535</v>
      </c>
      <c r="D150" s="39">
        <v>22.009</v>
      </c>
      <c r="E150" s="39">
        <v>48.309000000000005</v>
      </c>
      <c r="F150" s="39">
        <v>64.216999999999999</v>
      </c>
      <c r="G150" s="39">
        <v>251.054</v>
      </c>
      <c r="H150" s="39">
        <v>112.99300000000001</v>
      </c>
      <c r="I150" s="39">
        <v>75.436000000000007</v>
      </c>
      <c r="J150" s="39">
        <v>6.6</v>
      </c>
      <c r="K150" s="39">
        <v>31.245000000000001</v>
      </c>
      <c r="L150" s="39">
        <v>14.247</v>
      </c>
      <c r="M150" s="39">
        <v>10.533000000000001</v>
      </c>
      <c r="N150" s="39">
        <v>554.73400000000004</v>
      </c>
      <c r="O150" s="39">
        <v>153.84300000000002</v>
      </c>
      <c r="P150" s="39">
        <v>286.84399999999999</v>
      </c>
      <c r="Q150" s="39">
        <v>89.9</v>
      </c>
      <c r="R150" s="39">
        <v>8.6260000000000012</v>
      </c>
      <c r="S150" s="39">
        <v>15.521000000000001</v>
      </c>
      <c r="T150" s="39">
        <v>40.22</v>
      </c>
      <c r="U150" s="39"/>
      <c r="V150" s="39">
        <v>2</v>
      </c>
      <c r="W150" s="39"/>
      <c r="X150" s="39">
        <v>5.72</v>
      </c>
      <c r="Y150" s="39">
        <v>3</v>
      </c>
      <c r="Z150" s="39"/>
      <c r="AA150" s="39">
        <v>29.5</v>
      </c>
      <c r="AB150" s="39"/>
    </row>
    <row r="151" spans="1:28" x14ac:dyDescent="0.2">
      <c r="A151" s="39" t="s">
        <v>1512</v>
      </c>
      <c r="B151" s="39">
        <v>13799.15</v>
      </c>
      <c r="C151" s="39">
        <v>3064.95</v>
      </c>
      <c r="D151" s="39">
        <v>324.14400000000001</v>
      </c>
      <c r="E151" s="39">
        <v>800.23099999999999</v>
      </c>
      <c r="F151" s="39">
        <v>1940.575</v>
      </c>
      <c r="G151" s="39">
        <v>4080.3980000000001</v>
      </c>
      <c r="H151" s="39">
        <v>831.58900000000006</v>
      </c>
      <c r="I151" s="39">
        <v>1586.1570000000002</v>
      </c>
      <c r="J151" s="39">
        <v>65.668999999999997</v>
      </c>
      <c r="K151" s="39">
        <v>1403.2760000000001</v>
      </c>
      <c r="L151" s="39">
        <v>122.14800000000001</v>
      </c>
      <c r="M151" s="39">
        <v>71.558999999999997</v>
      </c>
      <c r="N151" s="39">
        <v>5857.2860000000001</v>
      </c>
      <c r="O151" s="39">
        <v>968.76400000000001</v>
      </c>
      <c r="P151" s="39">
        <v>3582.3430000000003</v>
      </c>
      <c r="Q151" s="39">
        <v>657.904</v>
      </c>
      <c r="R151" s="39">
        <v>255.52700000000002</v>
      </c>
      <c r="S151" s="39">
        <v>392.74799999999999</v>
      </c>
      <c r="T151" s="39">
        <v>796.51600000000008</v>
      </c>
      <c r="U151" s="39">
        <v>116.08500000000001</v>
      </c>
      <c r="V151" s="39">
        <v>226.322</v>
      </c>
      <c r="W151" s="39">
        <v>105.13200000000001</v>
      </c>
      <c r="X151" s="39">
        <v>21.774000000000001</v>
      </c>
      <c r="Y151" s="39">
        <v>322.20300000000003</v>
      </c>
      <c r="Z151" s="39"/>
      <c r="AA151" s="39">
        <v>5</v>
      </c>
      <c r="AB151" s="39"/>
    </row>
    <row r="152" spans="1:28" x14ac:dyDescent="0.2">
      <c r="A152" s="39" t="s">
        <v>1513</v>
      </c>
      <c r="B152" s="39">
        <v>1855.7240000000002</v>
      </c>
      <c r="C152" s="39">
        <v>412.06800000000004</v>
      </c>
      <c r="D152" s="39">
        <v>46.192</v>
      </c>
      <c r="E152" s="39">
        <v>111.90400000000001</v>
      </c>
      <c r="F152" s="39">
        <v>253.97200000000001</v>
      </c>
      <c r="G152" s="39">
        <v>749.56700000000001</v>
      </c>
      <c r="H152" s="39">
        <v>210.00400000000002</v>
      </c>
      <c r="I152" s="39">
        <v>234.52300000000002</v>
      </c>
      <c r="J152" s="39">
        <v>42.202000000000005</v>
      </c>
      <c r="K152" s="39">
        <v>171.982</v>
      </c>
      <c r="L152" s="39">
        <v>45.764000000000003</v>
      </c>
      <c r="M152" s="39">
        <v>45.091999999999999</v>
      </c>
      <c r="N152" s="39">
        <v>611.98099999999999</v>
      </c>
      <c r="O152" s="39">
        <v>78.51100000000001</v>
      </c>
      <c r="P152" s="39">
        <v>295.08</v>
      </c>
      <c r="Q152" s="39">
        <v>122.108</v>
      </c>
      <c r="R152" s="39">
        <v>86.222000000000008</v>
      </c>
      <c r="S152" s="39">
        <v>30.06</v>
      </c>
      <c r="T152" s="39">
        <v>82.108000000000004</v>
      </c>
      <c r="U152" s="39"/>
      <c r="V152" s="39">
        <v>22.613</v>
      </c>
      <c r="W152" s="39"/>
      <c r="X152" s="39">
        <v>39.495000000000005</v>
      </c>
      <c r="Y152" s="39">
        <v>1</v>
      </c>
      <c r="Z152" s="39">
        <v>19</v>
      </c>
      <c r="AA152" s="39"/>
      <c r="AB152" s="39"/>
    </row>
    <row r="153" spans="1:28" x14ac:dyDescent="0.2">
      <c r="A153" s="39" t="s">
        <v>1514</v>
      </c>
      <c r="B153" s="39">
        <v>669.48900000000003</v>
      </c>
      <c r="C153" s="39">
        <v>138.43200000000002</v>
      </c>
      <c r="D153" s="39">
        <v>17.141000000000002</v>
      </c>
      <c r="E153" s="39">
        <v>40.369</v>
      </c>
      <c r="F153" s="39">
        <v>80.921999999999997</v>
      </c>
      <c r="G153" s="39">
        <v>288.44600000000003</v>
      </c>
      <c r="H153" s="39">
        <v>80.061999999999998</v>
      </c>
      <c r="I153" s="39">
        <v>78.905000000000001</v>
      </c>
      <c r="J153" s="39">
        <v>9.44</v>
      </c>
      <c r="K153" s="39">
        <v>95.908000000000001</v>
      </c>
      <c r="L153" s="39">
        <v>13.6</v>
      </c>
      <c r="M153" s="39">
        <v>10.531000000000001</v>
      </c>
      <c r="N153" s="39">
        <v>229.71100000000001</v>
      </c>
      <c r="O153" s="39">
        <v>27.561</v>
      </c>
      <c r="P153" s="39">
        <v>121.92500000000001</v>
      </c>
      <c r="Q153" s="39">
        <v>42.367000000000004</v>
      </c>
      <c r="R153" s="39">
        <v>22.102</v>
      </c>
      <c r="S153" s="39">
        <v>15.756</v>
      </c>
      <c r="T153" s="39">
        <v>12.9</v>
      </c>
      <c r="U153" s="39"/>
      <c r="V153" s="39"/>
      <c r="W153" s="39"/>
      <c r="X153" s="39"/>
      <c r="Y153" s="39">
        <v>7.5</v>
      </c>
      <c r="Z153" s="39">
        <v>4.4000000000000004</v>
      </c>
      <c r="AA153" s="39">
        <v>1</v>
      </c>
      <c r="AB153" s="39"/>
    </row>
    <row r="154" spans="1:28" x14ac:dyDescent="0.2">
      <c r="A154" s="39" t="s">
        <v>1515</v>
      </c>
      <c r="B154" s="39">
        <v>11867.972</v>
      </c>
      <c r="C154" s="39">
        <v>2760.866</v>
      </c>
      <c r="D154" s="39">
        <v>195.69800000000001</v>
      </c>
      <c r="E154" s="39">
        <v>515.81299999999999</v>
      </c>
      <c r="F154" s="39">
        <v>2049.355</v>
      </c>
      <c r="G154" s="39">
        <v>2857.1669999999999</v>
      </c>
      <c r="H154" s="39">
        <v>471.06100000000004</v>
      </c>
      <c r="I154" s="39">
        <v>1232.9080000000001</v>
      </c>
      <c r="J154" s="39">
        <v>29.052000000000003</v>
      </c>
      <c r="K154" s="39">
        <v>1076.943</v>
      </c>
      <c r="L154" s="39">
        <v>16.361000000000001</v>
      </c>
      <c r="M154" s="39">
        <v>30.842000000000002</v>
      </c>
      <c r="N154" s="39">
        <v>5621.5210000000006</v>
      </c>
      <c r="O154" s="39">
        <v>616.60700000000008</v>
      </c>
      <c r="P154" s="39">
        <v>3392.4639999999999</v>
      </c>
      <c r="Q154" s="39">
        <v>909.37300000000005</v>
      </c>
      <c r="R154" s="39">
        <v>455.19900000000001</v>
      </c>
      <c r="S154" s="39">
        <v>247.87800000000001</v>
      </c>
      <c r="T154" s="39">
        <v>628.41800000000001</v>
      </c>
      <c r="U154" s="39">
        <v>11.6</v>
      </c>
      <c r="V154" s="39">
        <v>106.9</v>
      </c>
      <c r="W154" s="39">
        <v>1</v>
      </c>
      <c r="X154" s="39">
        <v>2.5</v>
      </c>
      <c r="Y154" s="39">
        <v>34.6</v>
      </c>
      <c r="Z154" s="39">
        <v>467.81200000000001</v>
      </c>
      <c r="AA154" s="39">
        <v>2</v>
      </c>
      <c r="AB154" s="39">
        <v>2.0060000000000002</v>
      </c>
    </row>
    <row r="155" spans="1:28" x14ac:dyDescent="0.2">
      <c r="A155" s="39" t="s">
        <v>1516</v>
      </c>
      <c r="B155" s="39">
        <v>137603.51500000001</v>
      </c>
      <c r="C155" s="39">
        <v>29801.164000000001</v>
      </c>
      <c r="D155" s="39">
        <v>2539.9030000000002</v>
      </c>
      <c r="E155" s="39">
        <v>7303.607</v>
      </c>
      <c r="F155" s="39">
        <v>19957.654000000002</v>
      </c>
      <c r="G155" s="39">
        <v>33782.082999999999</v>
      </c>
      <c r="H155" s="39">
        <v>8074.7340000000004</v>
      </c>
      <c r="I155" s="39">
        <v>11854.565000000001</v>
      </c>
      <c r="J155" s="39">
        <v>485.77500000000003</v>
      </c>
      <c r="K155" s="39">
        <v>11980.126</v>
      </c>
      <c r="L155" s="39">
        <v>823.40800000000002</v>
      </c>
      <c r="M155" s="39">
        <v>563.47500000000002</v>
      </c>
      <c r="N155" s="39">
        <v>61920.466999999997</v>
      </c>
      <c r="O155" s="39">
        <v>8668.2910000000011</v>
      </c>
      <c r="P155" s="39">
        <v>34087.211000000003</v>
      </c>
      <c r="Q155" s="39">
        <v>10453.739</v>
      </c>
      <c r="R155" s="39">
        <v>5191.7420000000002</v>
      </c>
      <c r="S155" s="39">
        <v>3519.4840000000004</v>
      </c>
      <c r="T155" s="39">
        <v>12099.800999999999</v>
      </c>
      <c r="U155" s="39">
        <v>601.27300000000002</v>
      </c>
      <c r="V155" s="39">
        <v>1517.9270000000001</v>
      </c>
      <c r="W155" s="39">
        <v>4201.9390000000003</v>
      </c>
      <c r="X155" s="39">
        <v>1049.546</v>
      </c>
      <c r="Y155" s="39">
        <v>3140.2380000000003</v>
      </c>
      <c r="Z155" s="39">
        <v>1018.595</v>
      </c>
      <c r="AA155" s="39">
        <v>249.55</v>
      </c>
      <c r="AB155" s="39">
        <v>320.733</v>
      </c>
    </row>
    <row r="156" spans="1:28" x14ac:dyDescent="0.2">
      <c r="A156" s="39" t="s">
        <v>1520</v>
      </c>
      <c r="B156" s="39">
        <v>2185</v>
      </c>
      <c r="C156" s="39">
        <v>459</v>
      </c>
      <c r="D156" s="39">
        <v>58</v>
      </c>
      <c r="E156" s="39">
        <v>131</v>
      </c>
      <c r="F156" s="39">
        <v>270</v>
      </c>
      <c r="G156" s="39">
        <v>887</v>
      </c>
      <c r="H156" s="39">
        <v>253</v>
      </c>
      <c r="I156" s="39">
        <v>280</v>
      </c>
      <c r="J156" s="39">
        <v>47</v>
      </c>
      <c r="K156" s="39">
        <v>197</v>
      </c>
      <c r="L156" s="39">
        <v>56</v>
      </c>
      <c r="M156" s="39">
        <v>54</v>
      </c>
      <c r="N156" s="39">
        <v>731</v>
      </c>
      <c r="O156" s="39">
        <v>108</v>
      </c>
      <c r="P156" s="39">
        <v>352</v>
      </c>
      <c r="Q156" s="39">
        <v>137</v>
      </c>
      <c r="R156" s="39">
        <v>101</v>
      </c>
      <c r="S156" s="39">
        <v>40</v>
      </c>
      <c r="T156" s="39">
        <v>134</v>
      </c>
      <c r="U156" s="39"/>
      <c r="V156" s="39">
        <v>25</v>
      </c>
      <c r="W156" s="39"/>
      <c r="X156" s="39">
        <v>83</v>
      </c>
      <c r="Y156" s="39"/>
      <c r="Z156" s="39">
        <v>28</v>
      </c>
      <c r="AA156" s="39"/>
      <c r="AB156" s="39"/>
    </row>
    <row r="157" spans="1:28" x14ac:dyDescent="0.2">
      <c r="A157" s="39" t="s">
        <v>1521</v>
      </c>
      <c r="B157" s="39">
        <v>824</v>
      </c>
      <c r="C157" s="39">
        <v>174</v>
      </c>
      <c r="D157" s="39">
        <v>19</v>
      </c>
      <c r="E157" s="39">
        <v>49</v>
      </c>
      <c r="F157" s="39">
        <v>106</v>
      </c>
      <c r="G157" s="39">
        <v>343</v>
      </c>
      <c r="H157" s="39">
        <v>94</v>
      </c>
      <c r="I157" s="39">
        <v>95</v>
      </c>
      <c r="J157" s="39">
        <v>10</v>
      </c>
      <c r="K157" s="39">
        <v>126</v>
      </c>
      <c r="L157" s="39">
        <v>13</v>
      </c>
      <c r="M157" s="39">
        <v>10</v>
      </c>
      <c r="N157" s="39">
        <v>296</v>
      </c>
      <c r="O157" s="39">
        <v>33</v>
      </c>
      <c r="P157" s="39">
        <v>168</v>
      </c>
      <c r="Q157" s="39">
        <v>52</v>
      </c>
      <c r="R157" s="39">
        <v>27</v>
      </c>
      <c r="S157" s="39">
        <v>17</v>
      </c>
      <c r="T157" s="39">
        <v>18</v>
      </c>
      <c r="U157" s="39"/>
      <c r="V157" s="39"/>
      <c r="W157" s="39"/>
      <c r="X157" s="39"/>
      <c r="Y157" s="39">
        <v>9</v>
      </c>
      <c r="Z157" s="39">
        <v>8</v>
      </c>
      <c r="AA157" s="39">
        <v>1</v>
      </c>
      <c r="AB157" s="39"/>
    </row>
    <row r="158" spans="1:28" x14ac:dyDescent="0.2">
      <c r="A158" s="39" t="s">
        <v>1522</v>
      </c>
      <c r="B158" s="39">
        <v>13060</v>
      </c>
      <c r="C158" s="39">
        <v>3105</v>
      </c>
      <c r="D158" s="39">
        <v>256</v>
      </c>
      <c r="E158" s="39">
        <v>585</v>
      </c>
      <c r="F158" s="39">
        <v>2276</v>
      </c>
      <c r="G158" s="39">
        <v>3237</v>
      </c>
      <c r="H158" s="39">
        <v>581</v>
      </c>
      <c r="I158" s="39">
        <v>1386</v>
      </c>
      <c r="J158" s="39">
        <v>37</v>
      </c>
      <c r="K158" s="39">
        <v>1193</v>
      </c>
      <c r="L158" s="39">
        <v>21</v>
      </c>
      <c r="M158" s="39">
        <v>33</v>
      </c>
      <c r="N158" s="39">
        <v>6092</v>
      </c>
      <c r="O158" s="39">
        <v>674</v>
      </c>
      <c r="P158" s="39">
        <v>3652</v>
      </c>
      <c r="Q158" s="39">
        <v>984</v>
      </c>
      <c r="R158" s="39">
        <v>529</v>
      </c>
      <c r="S158" s="39">
        <v>274</v>
      </c>
      <c r="T158" s="39">
        <v>674</v>
      </c>
      <c r="U158" s="39">
        <v>14</v>
      </c>
      <c r="V158" s="39">
        <v>109</v>
      </c>
      <c r="W158" s="39">
        <v>1</v>
      </c>
      <c r="X158" s="39">
        <v>3</v>
      </c>
      <c r="Y158" s="39">
        <v>44</v>
      </c>
      <c r="Z158" s="39">
        <v>490</v>
      </c>
      <c r="AA158" s="39">
        <v>2</v>
      </c>
      <c r="AB158" s="39">
        <v>11</v>
      </c>
    </row>
    <row r="159" spans="1:28" x14ac:dyDescent="0.2">
      <c r="A159" s="39" t="s">
        <v>1523</v>
      </c>
      <c r="B159" s="39">
        <v>160635</v>
      </c>
      <c r="C159" s="39">
        <v>35185</v>
      </c>
      <c r="D159" s="39">
        <v>3158</v>
      </c>
      <c r="E159" s="39">
        <v>8806</v>
      </c>
      <c r="F159" s="39">
        <v>23253</v>
      </c>
      <c r="G159" s="39">
        <v>40320</v>
      </c>
      <c r="H159" s="39">
        <v>9928</v>
      </c>
      <c r="I159" s="39">
        <v>14344</v>
      </c>
      <c r="J159" s="39">
        <v>586</v>
      </c>
      <c r="K159" s="39">
        <v>13809</v>
      </c>
      <c r="L159" s="39">
        <v>993</v>
      </c>
      <c r="M159" s="39">
        <v>682</v>
      </c>
      <c r="N159" s="39">
        <v>71844</v>
      </c>
      <c r="O159" s="39">
        <v>10490</v>
      </c>
      <c r="P159" s="39">
        <v>38916</v>
      </c>
      <c r="Q159" s="39">
        <v>12086</v>
      </c>
      <c r="R159" s="39">
        <v>6158</v>
      </c>
      <c r="S159" s="39">
        <v>4265</v>
      </c>
      <c r="T159" s="39">
        <v>13554</v>
      </c>
      <c r="U159" s="39">
        <v>650</v>
      </c>
      <c r="V159" s="39">
        <v>1693</v>
      </c>
      <c r="W159" s="39">
        <v>4381</v>
      </c>
      <c r="X159" s="39">
        <v>1598</v>
      </c>
      <c r="Y159" s="39">
        <v>3495</v>
      </c>
      <c r="Z159" s="39">
        <v>1130</v>
      </c>
      <c r="AA159" s="39">
        <v>258</v>
      </c>
      <c r="AB159" s="39">
        <v>353</v>
      </c>
    </row>
    <row r="160" spans="1:28" x14ac:dyDescent="0.2">
      <c r="A160" s="39" t="s">
        <v>1524</v>
      </c>
      <c r="B160" s="39">
        <v>13345</v>
      </c>
      <c r="C160" s="39">
        <v>2907</v>
      </c>
      <c r="D160" s="39">
        <v>233</v>
      </c>
      <c r="E160" s="39">
        <v>784</v>
      </c>
      <c r="F160" s="39">
        <v>1894</v>
      </c>
      <c r="G160" s="39">
        <v>2994</v>
      </c>
      <c r="H160" s="39">
        <v>662</v>
      </c>
      <c r="I160" s="39">
        <v>1146</v>
      </c>
      <c r="J160" s="39">
        <v>47</v>
      </c>
      <c r="K160" s="39">
        <v>1017</v>
      </c>
      <c r="L160" s="39">
        <v>79</v>
      </c>
      <c r="M160" s="39">
        <v>44</v>
      </c>
      <c r="N160" s="39">
        <v>5948</v>
      </c>
      <c r="O160" s="39">
        <v>856</v>
      </c>
      <c r="P160" s="39">
        <v>3157</v>
      </c>
      <c r="Q160" s="39">
        <v>1095</v>
      </c>
      <c r="R160" s="39">
        <v>539</v>
      </c>
      <c r="S160" s="39">
        <v>308</v>
      </c>
      <c r="T160" s="39">
        <v>1508</v>
      </c>
      <c r="U160" s="39">
        <v>13</v>
      </c>
      <c r="V160" s="39">
        <v>107</v>
      </c>
      <c r="W160" s="39">
        <v>1380</v>
      </c>
      <c r="X160" s="39">
        <v>6</v>
      </c>
      <c r="Y160" s="39">
        <v>2</v>
      </c>
      <c r="Z160" s="39"/>
      <c r="AA160" s="39"/>
      <c r="AB160" s="39"/>
    </row>
    <row r="161" spans="1:28" x14ac:dyDescent="0.2">
      <c r="A161" s="39" t="s">
        <v>1525</v>
      </c>
      <c r="B161" s="39">
        <v>29187</v>
      </c>
      <c r="C161" s="39">
        <v>5572</v>
      </c>
      <c r="D161" s="39">
        <v>552</v>
      </c>
      <c r="E161" s="39">
        <v>1571</v>
      </c>
      <c r="F161" s="39">
        <v>3449</v>
      </c>
      <c r="G161" s="39">
        <v>6640</v>
      </c>
      <c r="H161" s="39">
        <v>1628</v>
      </c>
      <c r="I161" s="39">
        <v>2184</v>
      </c>
      <c r="J161" s="39">
        <v>129</v>
      </c>
      <c r="K161" s="39">
        <v>2370</v>
      </c>
      <c r="L161" s="39">
        <v>180</v>
      </c>
      <c r="M161" s="39">
        <v>149</v>
      </c>
      <c r="N161" s="39">
        <v>11916</v>
      </c>
      <c r="O161" s="39">
        <v>1707</v>
      </c>
      <c r="P161" s="39">
        <v>6328</v>
      </c>
      <c r="Q161" s="39">
        <v>2020</v>
      </c>
      <c r="R161" s="39">
        <v>1103</v>
      </c>
      <c r="S161" s="39">
        <v>762</v>
      </c>
      <c r="T161" s="39">
        <v>5071</v>
      </c>
      <c r="U161" s="39">
        <v>106</v>
      </c>
      <c r="V161" s="39">
        <v>280</v>
      </c>
      <c r="W161" s="39">
        <v>346</v>
      </c>
      <c r="X161" s="39">
        <v>965</v>
      </c>
      <c r="Y161" s="39">
        <v>2259</v>
      </c>
      <c r="Z161" s="39">
        <v>565</v>
      </c>
      <c r="AA161" s="39">
        <v>221</v>
      </c>
      <c r="AB161" s="39">
        <v>330</v>
      </c>
    </row>
    <row r="162" spans="1:28" x14ac:dyDescent="0.2">
      <c r="A162" s="39" t="s">
        <v>1526</v>
      </c>
      <c r="B162" s="39">
        <v>2545</v>
      </c>
      <c r="C162" s="39"/>
      <c r="D162" s="39"/>
      <c r="E162" s="39"/>
      <c r="F162" s="39"/>
      <c r="G162" s="39"/>
      <c r="H162" s="39"/>
      <c r="I162" s="39"/>
      <c r="J162" s="39"/>
      <c r="K162" s="39"/>
      <c r="L162" s="39"/>
      <c r="M162" s="39"/>
      <c r="N162" s="39">
        <v>2</v>
      </c>
      <c r="O162" s="39"/>
      <c r="P162" s="39"/>
      <c r="Q162" s="39">
        <v>2</v>
      </c>
      <c r="R162" s="39"/>
      <c r="S162" s="39"/>
      <c r="T162" s="39">
        <v>2543</v>
      </c>
      <c r="U162" s="39"/>
      <c r="V162" s="39"/>
      <c r="W162" s="39">
        <v>2543</v>
      </c>
      <c r="X162" s="39"/>
      <c r="Y162" s="39"/>
      <c r="Z162" s="39"/>
      <c r="AA162" s="39"/>
      <c r="AB162" s="39"/>
    </row>
    <row r="163" spans="1:28" x14ac:dyDescent="0.2">
      <c r="A163" s="39" t="s">
        <v>1527</v>
      </c>
      <c r="B163" s="39">
        <v>6016</v>
      </c>
      <c r="C163" s="39">
        <v>1131</v>
      </c>
      <c r="D163" s="39">
        <v>83</v>
      </c>
      <c r="E163" s="39">
        <v>189</v>
      </c>
      <c r="F163" s="39">
        <v>859</v>
      </c>
      <c r="G163" s="39">
        <v>1355</v>
      </c>
      <c r="H163" s="39">
        <v>275</v>
      </c>
      <c r="I163" s="39">
        <v>488</v>
      </c>
      <c r="J163" s="39">
        <v>8</v>
      </c>
      <c r="K163" s="39">
        <v>555</v>
      </c>
      <c r="L163" s="39">
        <v>14</v>
      </c>
      <c r="M163" s="39">
        <v>15</v>
      </c>
      <c r="N163" s="39">
        <v>2993</v>
      </c>
      <c r="O163" s="39">
        <v>286</v>
      </c>
      <c r="P163" s="39">
        <v>1914</v>
      </c>
      <c r="Q163" s="39">
        <v>476</v>
      </c>
      <c r="R163" s="39">
        <v>206</v>
      </c>
      <c r="S163" s="39">
        <v>113</v>
      </c>
      <c r="T163" s="39">
        <v>540</v>
      </c>
      <c r="U163" s="39"/>
      <c r="V163" s="39">
        <v>96</v>
      </c>
      <c r="W163" s="39"/>
      <c r="X163" s="39"/>
      <c r="Y163" s="39">
        <v>444</v>
      </c>
      <c r="Z163" s="39"/>
      <c r="AA163" s="39"/>
      <c r="AB163" s="39"/>
    </row>
    <row r="164" spans="1:28" x14ac:dyDescent="0.2">
      <c r="A164" s="39" t="s">
        <v>1528</v>
      </c>
      <c r="B164" s="39">
        <v>2185</v>
      </c>
      <c r="C164" s="39">
        <v>459</v>
      </c>
      <c r="D164" s="39">
        <v>58</v>
      </c>
      <c r="E164" s="39">
        <v>131</v>
      </c>
      <c r="F164" s="39">
        <v>270</v>
      </c>
      <c r="G164" s="39">
        <v>887</v>
      </c>
      <c r="H164" s="39">
        <v>253</v>
      </c>
      <c r="I164" s="39">
        <v>280</v>
      </c>
      <c r="J164" s="39">
        <v>47</v>
      </c>
      <c r="K164" s="39">
        <v>197</v>
      </c>
      <c r="L164" s="39">
        <v>56</v>
      </c>
      <c r="M164" s="39">
        <v>54</v>
      </c>
      <c r="N164" s="39">
        <v>731</v>
      </c>
      <c r="O164" s="39">
        <v>108</v>
      </c>
      <c r="P164" s="39">
        <v>352</v>
      </c>
      <c r="Q164" s="39">
        <v>137</v>
      </c>
      <c r="R164" s="39">
        <v>101</v>
      </c>
      <c r="S164" s="39">
        <v>40</v>
      </c>
      <c r="T164" s="39">
        <v>134</v>
      </c>
      <c r="U164" s="39"/>
      <c r="V164" s="39">
        <v>25</v>
      </c>
      <c r="W164" s="39"/>
      <c r="X164" s="39">
        <v>83</v>
      </c>
      <c r="Y164" s="39"/>
      <c r="Z164" s="39">
        <v>28</v>
      </c>
      <c r="AA164" s="39"/>
      <c r="AB164" s="39"/>
    </row>
    <row r="165" spans="1:28" x14ac:dyDescent="0.2">
      <c r="A165" s="39" t="s">
        <v>1529</v>
      </c>
      <c r="B165" s="39">
        <v>1392</v>
      </c>
      <c r="C165" s="39">
        <v>5</v>
      </c>
      <c r="D165" s="39">
        <v>2</v>
      </c>
      <c r="E165" s="39"/>
      <c r="F165" s="39">
        <v>3</v>
      </c>
      <c r="G165" s="39">
        <v>1360</v>
      </c>
      <c r="H165" s="39">
        <v>1347</v>
      </c>
      <c r="I165" s="39"/>
      <c r="J165" s="39"/>
      <c r="K165" s="39"/>
      <c r="L165" s="39"/>
      <c r="M165" s="39">
        <v>13</v>
      </c>
      <c r="N165" s="39">
        <v>23</v>
      </c>
      <c r="O165" s="39"/>
      <c r="P165" s="39">
        <v>2</v>
      </c>
      <c r="Q165" s="39">
        <v>3</v>
      </c>
      <c r="R165" s="39">
        <v>17</v>
      </c>
      <c r="S165" s="39">
        <v>1</v>
      </c>
      <c r="T165" s="39">
        <v>4</v>
      </c>
      <c r="U165" s="39"/>
      <c r="V165" s="39"/>
      <c r="W165" s="39">
        <v>1</v>
      </c>
      <c r="X165" s="39">
        <v>2</v>
      </c>
      <c r="Y165" s="39"/>
      <c r="Z165" s="39"/>
      <c r="AA165" s="39">
        <v>1</v>
      </c>
      <c r="AB165" s="39"/>
    </row>
    <row r="166" spans="1:28" x14ac:dyDescent="0.2">
      <c r="A166" s="39" t="s">
        <v>1530</v>
      </c>
      <c r="B166" s="39">
        <v>67909</v>
      </c>
      <c r="C166" s="39">
        <v>16455</v>
      </c>
      <c r="D166" s="39">
        <v>1386</v>
      </c>
      <c r="E166" s="39">
        <v>4060</v>
      </c>
      <c r="F166" s="39">
        <v>11016</v>
      </c>
      <c r="G166" s="39">
        <v>16859</v>
      </c>
      <c r="H166" s="39">
        <v>3641</v>
      </c>
      <c r="I166" s="39">
        <v>6174</v>
      </c>
      <c r="J166" s="39">
        <v>208</v>
      </c>
      <c r="K166" s="39">
        <v>6160</v>
      </c>
      <c r="L166" s="39">
        <v>433</v>
      </c>
      <c r="M166" s="39">
        <v>244</v>
      </c>
      <c r="N166" s="39">
        <v>32713</v>
      </c>
      <c r="O166" s="39">
        <v>4807</v>
      </c>
      <c r="P166" s="39">
        <v>17001</v>
      </c>
      <c r="Q166" s="39">
        <v>5791</v>
      </c>
      <c r="R166" s="39">
        <v>3057</v>
      </c>
      <c r="S166" s="39">
        <v>2067</v>
      </c>
      <c r="T166" s="39">
        <v>1951</v>
      </c>
      <c r="U166" s="39">
        <v>355</v>
      </c>
      <c r="V166" s="39">
        <v>782</v>
      </c>
      <c r="W166" s="39">
        <v>4</v>
      </c>
      <c r="X166" s="39">
        <v>424</v>
      </c>
      <c r="Y166" s="39">
        <v>387</v>
      </c>
      <c r="Z166" s="39"/>
      <c r="AA166" s="39"/>
      <c r="AB166" s="39"/>
    </row>
    <row r="167" spans="1:28" x14ac:dyDescent="0.2">
      <c r="A167" s="39" t="s">
        <v>1531</v>
      </c>
      <c r="B167" s="39">
        <v>4586</v>
      </c>
      <c r="C167" s="39">
        <v>1044</v>
      </c>
      <c r="D167" s="39">
        <v>95</v>
      </c>
      <c r="E167" s="39">
        <v>270</v>
      </c>
      <c r="F167" s="39">
        <v>682</v>
      </c>
      <c r="G167" s="39">
        <v>1062</v>
      </c>
      <c r="H167" s="39">
        <v>206</v>
      </c>
      <c r="I167" s="39">
        <v>377</v>
      </c>
      <c r="J167" s="39">
        <v>10</v>
      </c>
      <c r="K167" s="39">
        <v>441</v>
      </c>
      <c r="L167" s="39">
        <v>12</v>
      </c>
      <c r="M167" s="39">
        <v>16</v>
      </c>
      <c r="N167" s="39">
        <v>2326</v>
      </c>
      <c r="O167" s="39">
        <v>283</v>
      </c>
      <c r="P167" s="39">
        <v>1286</v>
      </c>
      <c r="Q167" s="39">
        <v>447</v>
      </c>
      <c r="R167" s="39">
        <v>194</v>
      </c>
      <c r="S167" s="39">
        <v>127</v>
      </c>
      <c r="T167" s="39">
        <v>192</v>
      </c>
      <c r="U167" s="39">
        <v>20</v>
      </c>
      <c r="V167" s="39">
        <v>37</v>
      </c>
      <c r="W167" s="39"/>
      <c r="X167" s="39">
        <v>72</v>
      </c>
      <c r="Y167" s="39">
        <v>8</v>
      </c>
      <c r="Z167" s="39">
        <v>43</v>
      </c>
      <c r="AA167" s="39"/>
      <c r="AB167" s="39">
        <v>12</v>
      </c>
    </row>
    <row r="168" spans="1:28" x14ac:dyDescent="0.2">
      <c r="A168" s="39" t="s">
        <v>1532</v>
      </c>
      <c r="B168" s="39">
        <v>1186</v>
      </c>
      <c r="C168" s="39">
        <v>165</v>
      </c>
      <c r="D168" s="39">
        <v>29</v>
      </c>
      <c r="E168" s="39">
        <v>62</v>
      </c>
      <c r="F168" s="39">
        <v>74</v>
      </c>
      <c r="G168" s="39">
        <v>332</v>
      </c>
      <c r="H168" s="39">
        <v>157</v>
      </c>
      <c r="I168" s="39">
        <v>98</v>
      </c>
      <c r="J168" s="39">
        <v>8</v>
      </c>
      <c r="K168" s="39">
        <v>39</v>
      </c>
      <c r="L168" s="39">
        <v>17</v>
      </c>
      <c r="M168" s="39">
        <v>13</v>
      </c>
      <c r="N168" s="39">
        <v>631</v>
      </c>
      <c r="O168" s="39">
        <v>170</v>
      </c>
      <c r="P168" s="39">
        <v>324</v>
      </c>
      <c r="Q168" s="39">
        <v>108</v>
      </c>
      <c r="R168" s="39">
        <v>12</v>
      </c>
      <c r="S168" s="39">
        <v>17</v>
      </c>
      <c r="T168" s="39">
        <v>58</v>
      </c>
      <c r="U168" s="39"/>
      <c r="V168" s="39">
        <v>2</v>
      </c>
      <c r="W168" s="39"/>
      <c r="X168" s="39">
        <v>22</v>
      </c>
      <c r="Y168" s="39">
        <v>3</v>
      </c>
      <c r="Z168" s="39"/>
      <c r="AA168" s="39">
        <v>31</v>
      </c>
      <c r="AB168" s="39"/>
    </row>
    <row r="169" spans="1:28" x14ac:dyDescent="0.2">
      <c r="A169" s="39" t="s">
        <v>1533</v>
      </c>
      <c r="B169" s="39">
        <v>18785</v>
      </c>
      <c r="C169" s="39">
        <v>4259</v>
      </c>
      <c r="D169" s="39">
        <v>464</v>
      </c>
      <c r="E169" s="39">
        <v>1121</v>
      </c>
      <c r="F169" s="39">
        <v>2675</v>
      </c>
      <c r="G169" s="39">
        <v>5339</v>
      </c>
      <c r="H169" s="39">
        <v>1123</v>
      </c>
      <c r="I169" s="39">
        <v>2136</v>
      </c>
      <c r="J169" s="39">
        <v>85</v>
      </c>
      <c r="K169" s="39">
        <v>1730</v>
      </c>
      <c r="L169" s="39">
        <v>172</v>
      </c>
      <c r="M169" s="39">
        <v>93</v>
      </c>
      <c r="N169" s="39">
        <v>8320</v>
      </c>
      <c r="O169" s="39">
        <v>1595</v>
      </c>
      <c r="P169" s="39">
        <v>4803</v>
      </c>
      <c r="Q169" s="39">
        <v>985</v>
      </c>
      <c r="R169" s="39">
        <v>389</v>
      </c>
      <c r="S169" s="39">
        <v>552</v>
      </c>
      <c r="T169" s="39">
        <v>869</v>
      </c>
      <c r="U169" s="39">
        <v>143</v>
      </c>
      <c r="V169" s="39">
        <v>255</v>
      </c>
      <c r="W169" s="39">
        <v>108</v>
      </c>
      <c r="X169" s="39">
        <v>21</v>
      </c>
      <c r="Y169" s="39">
        <v>339</v>
      </c>
      <c r="Z169" s="39"/>
      <c r="AA169" s="39">
        <v>3</v>
      </c>
      <c r="AB169" s="39"/>
    </row>
    <row r="170" spans="1:28" x14ac:dyDescent="0.2">
      <c r="A170" s="39" t="s">
        <v>1534</v>
      </c>
      <c r="B170" s="39">
        <v>11244.539000000001</v>
      </c>
      <c r="C170" s="39">
        <v>2347.5160000000001</v>
      </c>
      <c r="D170" s="39">
        <v>174.63300000000001</v>
      </c>
      <c r="E170" s="39">
        <v>638.00400000000002</v>
      </c>
      <c r="F170" s="39">
        <v>1534.8790000000001</v>
      </c>
      <c r="G170" s="39">
        <v>2429.7440000000001</v>
      </c>
      <c r="H170" s="39">
        <v>539.375</v>
      </c>
      <c r="I170" s="39">
        <v>888.79700000000003</v>
      </c>
      <c r="J170" s="39">
        <v>37.832000000000001</v>
      </c>
      <c r="K170" s="39">
        <v>856.53</v>
      </c>
      <c r="L170" s="39">
        <v>69.558000000000007</v>
      </c>
      <c r="M170" s="39">
        <v>37.652000000000001</v>
      </c>
      <c r="N170" s="39">
        <v>5011.1689999999999</v>
      </c>
      <c r="O170" s="39">
        <v>711.30799999999999</v>
      </c>
      <c r="P170" s="39">
        <v>2683.3270000000002</v>
      </c>
      <c r="Q170" s="39">
        <v>921.31200000000001</v>
      </c>
      <c r="R170" s="39">
        <v>444.03900000000004</v>
      </c>
      <c r="S170" s="39">
        <v>251.18300000000002</v>
      </c>
      <c r="T170" s="39">
        <v>1456.11</v>
      </c>
      <c r="U170" s="39">
        <v>9.2160000000000011</v>
      </c>
      <c r="V170" s="39">
        <v>91.947000000000003</v>
      </c>
      <c r="W170" s="39">
        <v>1351.241</v>
      </c>
      <c r="X170" s="39">
        <v>2.226</v>
      </c>
      <c r="Y170" s="39">
        <v>1.48</v>
      </c>
      <c r="Z170" s="39"/>
      <c r="AA170" s="39"/>
      <c r="AB170" s="39"/>
    </row>
    <row r="171" spans="1:28" x14ac:dyDescent="0.2">
      <c r="A171" s="39" t="s">
        <v>1535</v>
      </c>
      <c r="B171" s="39">
        <v>25161.085999999999</v>
      </c>
      <c r="C171" s="39">
        <v>4695.4930000000004</v>
      </c>
      <c r="D171" s="39">
        <v>464.94800000000004</v>
      </c>
      <c r="E171" s="39">
        <v>1276.8240000000001</v>
      </c>
      <c r="F171" s="39">
        <v>2953.721</v>
      </c>
      <c r="G171" s="39">
        <v>5666.9660000000003</v>
      </c>
      <c r="H171" s="39">
        <v>1367.47</v>
      </c>
      <c r="I171" s="39">
        <v>1830.9</v>
      </c>
      <c r="J171" s="39">
        <v>111.10300000000001</v>
      </c>
      <c r="K171" s="39">
        <v>2076.9430000000002</v>
      </c>
      <c r="L171" s="39">
        <v>158.36700000000002</v>
      </c>
      <c r="M171" s="39">
        <v>122.18300000000001</v>
      </c>
      <c r="N171" s="39">
        <v>10278.491</v>
      </c>
      <c r="O171" s="39">
        <v>1447.306</v>
      </c>
      <c r="P171" s="39">
        <v>5523.924</v>
      </c>
      <c r="Q171" s="39">
        <v>1729.645</v>
      </c>
      <c r="R171" s="39">
        <v>945.49</v>
      </c>
      <c r="S171" s="39">
        <v>632.12599999999998</v>
      </c>
      <c r="T171" s="39">
        <v>4520.1360000000004</v>
      </c>
      <c r="U171" s="39">
        <v>97.194000000000003</v>
      </c>
      <c r="V171" s="39">
        <v>256.36599999999999</v>
      </c>
      <c r="W171" s="39">
        <v>331.87200000000001</v>
      </c>
      <c r="X171" s="39">
        <v>697.64400000000001</v>
      </c>
      <c r="Y171" s="39">
        <v>2120.0509999999999</v>
      </c>
      <c r="Z171" s="39">
        <v>505.33500000000004</v>
      </c>
      <c r="AA171" s="39">
        <v>203.38</v>
      </c>
      <c r="AB171" s="39">
        <v>308.29400000000004</v>
      </c>
    </row>
    <row r="172" spans="1:28" x14ac:dyDescent="0.2">
      <c r="A172" s="39" t="s">
        <v>1536</v>
      </c>
      <c r="B172" s="39">
        <v>2444.6179999999999</v>
      </c>
      <c r="C172" s="39"/>
      <c r="D172" s="39"/>
      <c r="E172" s="39"/>
      <c r="F172" s="39"/>
      <c r="G172" s="39"/>
      <c r="H172" s="39"/>
      <c r="I172" s="39"/>
      <c r="J172" s="39"/>
      <c r="K172" s="39"/>
      <c r="L172" s="39"/>
      <c r="M172" s="39"/>
      <c r="N172" s="39">
        <v>2</v>
      </c>
      <c r="O172" s="39"/>
      <c r="P172" s="39"/>
      <c r="Q172" s="39">
        <v>2</v>
      </c>
      <c r="R172" s="39"/>
      <c r="S172" s="39"/>
      <c r="T172" s="39">
        <v>2442.6179999999999</v>
      </c>
      <c r="U172" s="39"/>
      <c r="V172" s="39"/>
      <c r="W172" s="39">
        <v>2442.6179999999999</v>
      </c>
      <c r="X172" s="39"/>
      <c r="Y172" s="39"/>
      <c r="Z172" s="39"/>
      <c r="AA172" s="39"/>
      <c r="AB172" s="39"/>
    </row>
    <row r="173" spans="1:28" x14ac:dyDescent="0.2">
      <c r="A173" s="39" t="s">
        <v>1537</v>
      </c>
      <c r="B173" s="39">
        <v>5429.8470000000007</v>
      </c>
      <c r="C173" s="39">
        <v>1026.1310000000001</v>
      </c>
      <c r="D173" s="39">
        <v>69.076000000000008</v>
      </c>
      <c r="E173" s="39">
        <v>170.19900000000001</v>
      </c>
      <c r="F173" s="39">
        <v>786.85599999999999</v>
      </c>
      <c r="G173" s="39">
        <v>1194.943</v>
      </c>
      <c r="H173" s="39">
        <v>254.77700000000002</v>
      </c>
      <c r="I173" s="39">
        <v>419.92099999999999</v>
      </c>
      <c r="J173" s="39">
        <v>7.1470000000000002</v>
      </c>
      <c r="K173" s="39">
        <v>487.19200000000001</v>
      </c>
      <c r="L173" s="39">
        <v>12.773000000000001</v>
      </c>
      <c r="M173" s="39">
        <v>13.133000000000001</v>
      </c>
      <c r="N173" s="39">
        <v>2694.2270000000003</v>
      </c>
      <c r="O173" s="39">
        <v>242.131</v>
      </c>
      <c r="P173" s="39">
        <v>1751.126</v>
      </c>
      <c r="Q173" s="39">
        <v>424.44499999999999</v>
      </c>
      <c r="R173" s="39">
        <v>174.75</v>
      </c>
      <c r="S173" s="39">
        <v>101.77500000000001</v>
      </c>
      <c r="T173" s="39">
        <v>514.54600000000005</v>
      </c>
      <c r="U173" s="39"/>
      <c r="V173" s="39">
        <v>89.14500000000001</v>
      </c>
      <c r="W173" s="39"/>
      <c r="X173" s="39"/>
      <c r="Y173" s="39">
        <v>425.40100000000001</v>
      </c>
      <c r="Z173" s="39"/>
      <c r="AA173" s="39"/>
      <c r="AB173" s="39"/>
    </row>
    <row r="174" spans="1:28" x14ac:dyDescent="0.2">
      <c r="A174" s="39" t="s">
        <v>1538</v>
      </c>
      <c r="B174" s="39">
        <v>1821.5710000000001</v>
      </c>
      <c r="C174" s="39">
        <v>380.83600000000001</v>
      </c>
      <c r="D174" s="39">
        <v>46.292999999999999</v>
      </c>
      <c r="E174" s="39">
        <v>113.658</v>
      </c>
      <c r="F174" s="39">
        <v>220.88500000000002</v>
      </c>
      <c r="G174" s="39">
        <v>745.14400000000001</v>
      </c>
      <c r="H174" s="39">
        <v>209.471</v>
      </c>
      <c r="I174" s="39">
        <v>238.05600000000001</v>
      </c>
      <c r="J174" s="39">
        <v>40.821000000000005</v>
      </c>
      <c r="K174" s="39">
        <v>168.28900000000002</v>
      </c>
      <c r="L174" s="39">
        <v>44.788000000000004</v>
      </c>
      <c r="M174" s="39">
        <v>43.719000000000001</v>
      </c>
      <c r="N174" s="39">
        <v>613.44299999999998</v>
      </c>
      <c r="O174" s="39">
        <v>77.078000000000003</v>
      </c>
      <c r="P174" s="39">
        <v>301.05900000000003</v>
      </c>
      <c r="Q174" s="39">
        <v>121.41500000000001</v>
      </c>
      <c r="R174" s="39">
        <v>84.599000000000004</v>
      </c>
      <c r="S174" s="39">
        <v>29.292000000000002</v>
      </c>
      <c r="T174" s="39">
        <v>82.14800000000001</v>
      </c>
      <c r="U174" s="39"/>
      <c r="V174" s="39">
        <v>23.613</v>
      </c>
      <c r="W174" s="39"/>
      <c r="X174" s="39">
        <v>39.335000000000001</v>
      </c>
      <c r="Y174" s="39"/>
      <c r="Z174" s="39">
        <v>19.2</v>
      </c>
      <c r="AA174" s="39"/>
      <c r="AB174" s="39"/>
    </row>
    <row r="175" spans="1:28" x14ac:dyDescent="0.2">
      <c r="A175" s="39" t="s">
        <v>1539</v>
      </c>
      <c r="B175" s="39">
        <v>1036.46</v>
      </c>
      <c r="C175" s="39">
        <v>4.0330000000000004</v>
      </c>
      <c r="D175" s="39">
        <v>2</v>
      </c>
      <c r="E175" s="39"/>
      <c r="F175" s="39">
        <v>2.0329999999999999</v>
      </c>
      <c r="G175" s="39">
        <v>1012.557</v>
      </c>
      <c r="H175" s="39">
        <v>999.55700000000002</v>
      </c>
      <c r="I175" s="39"/>
      <c r="J175" s="39"/>
      <c r="K175" s="39"/>
      <c r="L175" s="39"/>
      <c r="M175" s="39">
        <v>13</v>
      </c>
      <c r="N175" s="39">
        <v>16.62</v>
      </c>
      <c r="O175" s="39"/>
      <c r="P175" s="39">
        <v>2</v>
      </c>
      <c r="Q175" s="39">
        <v>2.2669999999999999</v>
      </c>
      <c r="R175" s="39">
        <v>11.353</v>
      </c>
      <c r="S175" s="39">
        <v>1</v>
      </c>
      <c r="T175" s="39">
        <v>3.25</v>
      </c>
      <c r="U175" s="39"/>
      <c r="V175" s="39"/>
      <c r="W175" s="39">
        <v>0.75</v>
      </c>
      <c r="X175" s="39">
        <v>1.5</v>
      </c>
      <c r="Y175" s="39"/>
      <c r="Z175" s="39"/>
      <c r="AA175" s="39">
        <v>1</v>
      </c>
      <c r="AB175" s="39"/>
    </row>
    <row r="176" spans="1:28" x14ac:dyDescent="0.2">
      <c r="A176" s="39" t="s">
        <v>1540</v>
      </c>
      <c r="B176" s="39">
        <v>59073.648000000001</v>
      </c>
      <c r="C176" s="39">
        <v>14250.506000000001</v>
      </c>
      <c r="D176" s="39">
        <v>1138.808</v>
      </c>
      <c r="E176" s="39">
        <v>3475.4940000000001</v>
      </c>
      <c r="F176" s="39">
        <v>9636.2039999999997</v>
      </c>
      <c r="G176" s="39">
        <v>14292.054</v>
      </c>
      <c r="H176" s="39">
        <v>3037.502</v>
      </c>
      <c r="I176" s="39">
        <v>5169.3050000000003</v>
      </c>
      <c r="J176" s="39">
        <v>172.02600000000001</v>
      </c>
      <c r="K176" s="39">
        <v>5359.6670000000004</v>
      </c>
      <c r="L176" s="39">
        <v>355.01</v>
      </c>
      <c r="M176" s="39">
        <v>198.54400000000001</v>
      </c>
      <c r="N176" s="39">
        <v>28929.623</v>
      </c>
      <c r="O176" s="39">
        <v>4121.2620000000006</v>
      </c>
      <c r="P176" s="39">
        <v>15249.741</v>
      </c>
      <c r="Q176" s="39">
        <v>5157.5940000000001</v>
      </c>
      <c r="R176" s="39">
        <v>2681.8760000000002</v>
      </c>
      <c r="S176" s="39">
        <v>1719.15</v>
      </c>
      <c r="T176" s="39">
        <v>1601.4650000000001</v>
      </c>
      <c r="U176" s="39">
        <v>346.226</v>
      </c>
      <c r="V176" s="39">
        <v>709.61200000000008</v>
      </c>
      <c r="W176" s="39">
        <v>4</v>
      </c>
      <c r="X176" s="39">
        <v>278.47399999999999</v>
      </c>
      <c r="Y176" s="39">
        <v>263.15300000000002</v>
      </c>
      <c r="Z176" s="39"/>
      <c r="AA176" s="39"/>
      <c r="AB176" s="39"/>
    </row>
    <row r="177" spans="1:28" x14ac:dyDescent="0.2">
      <c r="A177" s="39" t="s">
        <v>1541</v>
      </c>
      <c r="B177" s="39">
        <v>3924.7380000000003</v>
      </c>
      <c r="C177" s="39">
        <v>878.42700000000002</v>
      </c>
      <c r="D177" s="39">
        <v>77.314000000000007</v>
      </c>
      <c r="E177" s="39">
        <v>224.96700000000001</v>
      </c>
      <c r="F177" s="39">
        <v>576.14600000000007</v>
      </c>
      <c r="G177" s="39">
        <v>922.40800000000002</v>
      </c>
      <c r="H177" s="39">
        <v>179.62300000000002</v>
      </c>
      <c r="I177" s="39">
        <v>319.12299999999999</v>
      </c>
      <c r="J177" s="39">
        <v>9.4130000000000003</v>
      </c>
      <c r="K177" s="39">
        <v>388.28900000000004</v>
      </c>
      <c r="L177" s="39">
        <v>10.88</v>
      </c>
      <c r="M177" s="39">
        <v>15.08</v>
      </c>
      <c r="N177" s="39">
        <v>2004.1130000000001</v>
      </c>
      <c r="O177" s="39">
        <v>251.31100000000001</v>
      </c>
      <c r="P177" s="39">
        <v>1095.9880000000001</v>
      </c>
      <c r="Q177" s="39">
        <v>390.92500000000001</v>
      </c>
      <c r="R177" s="39">
        <v>161.59100000000001</v>
      </c>
      <c r="S177" s="39">
        <v>104.298</v>
      </c>
      <c r="T177" s="39">
        <v>119.79</v>
      </c>
      <c r="U177" s="39">
        <v>17.997</v>
      </c>
      <c r="V177" s="39">
        <v>28.22</v>
      </c>
      <c r="W177" s="39"/>
      <c r="X177" s="39">
        <v>36.213999999999999</v>
      </c>
      <c r="Y177" s="39">
        <v>7.5</v>
      </c>
      <c r="Z177" s="39">
        <v>20.159000000000002</v>
      </c>
      <c r="AA177" s="39"/>
      <c r="AB177" s="39">
        <v>9.7000000000000011</v>
      </c>
    </row>
    <row r="178" spans="1:28" x14ac:dyDescent="0.2">
      <c r="A178" s="39" t="s">
        <v>1542</v>
      </c>
      <c r="B178" s="39">
        <v>995.08100000000002</v>
      </c>
      <c r="C178" s="39">
        <v>131.084</v>
      </c>
      <c r="D178" s="39">
        <v>20.635999999999999</v>
      </c>
      <c r="E178" s="39">
        <v>46.561</v>
      </c>
      <c r="F178" s="39">
        <v>63.887</v>
      </c>
      <c r="G178" s="39">
        <v>261.34800000000001</v>
      </c>
      <c r="H178" s="39">
        <v>122.688</v>
      </c>
      <c r="I178" s="39">
        <v>76.875</v>
      </c>
      <c r="J178" s="39">
        <v>6.3</v>
      </c>
      <c r="K178" s="39">
        <v>32.277999999999999</v>
      </c>
      <c r="L178" s="39">
        <v>12.674000000000001</v>
      </c>
      <c r="M178" s="39">
        <v>10.533000000000001</v>
      </c>
      <c r="N178" s="39">
        <v>552.29600000000005</v>
      </c>
      <c r="O178" s="39">
        <v>151.702</v>
      </c>
      <c r="P178" s="39">
        <v>288.22399999999999</v>
      </c>
      <c r="Q178" s="39">
        <v>88.957000000000008</v>
      </c>
      <c r="R178" s="39">
        <v>7.8260000000000005</v>
      </c>
      <c r="S178" s="39">
        <v>15.587000000000002</v>
      </c>
      <c r="T178" s="39">
        <v>50.353000000000002</v>
      </c>
      <c r="U178" s="39"/>
      <c r="V178" s="39">
        <v>2</v>
      </c>
      <c r="W178" s="39"/>
      <c r="X178" s="39">
        <v>16.413</v>
      </c>
      <c r="Y178" s="39">
        <v>3</v>
      </c>
      <c r="Z178" s="39"/>
      <c r="AA178" s="39">
        <v>28.94</v>
      </c>
      <c r="AB178" s="39"/>
    </row>
    <row r="179" spans="1:28" x14ac:dyDescent="0.2">
      <c r="A179" s="39" t="s">
        <v>1543</v>
      </c>
      <c r="B179" s="39">
        <v>13828.845000000001</v>
      </c>
      <c r="C179" s="39">
        <v>3049.9160000000002</v>
      </c>
      <c r="D179" s="39">
        <v>323.67700000000002</v>
      </c>
      <c r="E179" s="39">
        <v>802.09900000000005</v>
      </c>
      <c r="F179" s="39">
        <v>1924.14</v>
      </c>
      <c r="G179" s="39">
        <v>4117.1779999999999</v>
      </c>
      <c r="H179" s="39">
        <v>841.75</v>
      </c>
      <c r="I179" s="39">
        <v>1626.6860000000001</v>
      </c>
      <c r="J179" s="39">
        <v>64.668999999999997</v>
      </c>
      <c r="K179" s="39">
        <v>1391.3320000000001</v>
      </c>
      <c r="L179" s="39">
        <v>120.628</v>
      </c>
      <c r="M179" s="39">
        <v>72.113</v>
      </c>
      <c r="N179" s="39">
        <v>5870.4480000000003</v>
      </c>
      <c r="O179" s="39">
        <v>966.27200000000005</v>
      </c>
      <c r="P179" s="39">
        <v>3604.7080000000001</v>
      </c>
      <c r="Q179" s="39">
        <v>652.54200000000003</v>
      </c>
      <c r="R179" s="39">
        <v>259.27199999999999</v>
      </c>
      <c r="S179" s="39">
        <v>387.654</v>
      </c>
      <c r="T179" s="39">
        <v>791.303</v>
      </c>
      <c r="U179" s="39">
        <v>116.218</v>
      </c>
      <c r="V179" s="39">
        <v>228.78900000000002</v>
      </c>
      <c r="W179" s="39">
        <v>103.399</v>
      </c>
      <c r="X179" s="39">
        <v>19.774000000000001</v>
      </c>
      <c r="Y179" s="39">
        <v>320.12299999999999</v>
      </c>
      <c r="Z179" s="39"/>
      <c r="AA179" s="39">
        <v>3</v>
      </c>
      <c r="AB179" s="39"/>
    </row>
    <row r="180" spans="1:28" x14ac:dyDescent="0.2">
      <c r="A180" s="39" t="s">
        <v>1544</v>
      </c>
      <c r="B180" s="39">
        <v>1821.5710000000001</v>
      </c>
      <c r="C180" s="39">
        <v>380.83600000000001</v>
      </c>
      <c r="D180" s="39">
        <v>46.292999999999999</v>
      </c>
      <c r="E180" s="39">
        <v>113.658</v>
      </c>
      <c r="F180" s="39">
        <v>220.88500000000002</v>
      </c>
      <c r="G180" s="39">
        <v>745.14400000000001</v>
      </c>
      <c r="H180" s="39">
        <v>209.471</v>
      </c>
      <c r="I180" s="39">
        <v>238.05600000000001</v>
      </c>
      <c r="J180" s="39">
        <v>40.821000000000005</v>
      </c>
      <c r="K180" s="39">
        <v>168.28900000000002</v>
      </c>
      <c r="L180" s="39">
        <v>44.788000000000004</v>
      </c>
      <c r="M180" s="39">
        <v>43.719000000000001</v>
      </c>
      <c r="N180" s="39">
        <v>613.44299999999998</v>
      </c>
      <c r="O180" s="39">
        <v>77.078000000000003</v>
      </c>
      <c r="P180" s="39">
        <v>301.05900000000003</v>
      </c>
      <c r="Q180" s="39">
        <v>121.41500000000001</v>
      </c>
      <c r="R180" s="39">
        <v>84.599000000000004</v>
      </c>
      <c r="S180" s="39">
        <v>29.292000000000002</v>
      </c>
      <c r="T180" s="39">
        <v>82.14800000000001</v>
      </c>
      <c r="U180" s="39"/>
      <c r="V180" s="39">
        <v>23.613</v>
      </c>
      <c r="W180" s="39"/>
      <c r="X180" s="39">
        <v>39.335000000000001</v>
      </c>
      <c r="Y180" s="39"/>
      <c r="Z180" s="39">
        <v>19.2</v>
      </c>
      <c r="AA180" s="39"/>
      <c r="AB180" s="39"/>
    </row>
    <row r="181" spans="1:28" x14ac:dyDescent="0.2">
      <c r="A181" s="39" t="s">
        <v>1545</v>
      </c>
      <c r="B181" s="39">
        <v>662.30500000000006</v>
      </c>
      <c r="C181" s="39">
        <v>136.80100000000002</v>
      </c>
      <c r="D181" s="39">
        <v>16.331</v>
      </c>
      <c r="E181" s="39">
        <v>39.917000000000002</v>
      </c>
      <c r="F181" s="39">
        <v>80.552999999999997</v>
      </c>
      <c r="G181" s="39">
        <v>281.92900000000003</v>
      </c>
      <c r="H181" s="39">
        <v>78.923000000000002</v>
      </c>
      <c r="I181" s="39">
        <v>76.50500000000001</v>
      </c>
      <c r="J181" s="39">
        <v>9.44</v>
      </c>
      <c r="K181" s="39">
        <v>94.93</v>
      </c>
      <c r="L181" s="39">
        <v>12.6</v>
      </c>
      <c r="M181" s="39">
        <v>9.5310000000000006</v>
      </c>
      <c r="N181" s="39">
        <v>229.67500000000001</v>
      </c>
      <c r="O181" s="39">
        <v>26.661000000000001</v>
      </c>
      <c r="P181" s="39">
        <v>123.274</v>
      </c>
      <c r="Q181" s="39">
        <v>42.075000000000003</v>
      </c>
      <c r="R181" s="39">
        <v>22.909000000000002</v>
      </c>
      <c r="S181" s="39">
        <v>14.756</v>
      </c>
      <c r="T181" s="39">
        <v>13.9</v>
      </c>
      <c r="U181" s="39"/>
      <c r="V181" s="39"/>
      <c r="W181" s="39"/>
      <c r="X181" s="39"/>
      <c r="Y181" s="39">
        <v>8.5</v>
      </c>
      <c r="Z181" s="39">
        <v>4.4000000000000004</v>
      </c>
      <c r="AA181" s="39">
        <v>1</v>
      </c>
      <c r="AB181" s="39"/>
    </row>
    <row r="182" spans="1:28" x14ac:dyDescent="0.2">
      <c r="A182" s="39" t="s">
        <v>1546</v>
      </c>
      <c r="B182" s="39">
        <v>11797.927</v>
      </c>
      <c r="C182" s="39">
        <v>2745.4830000000002</v>
      </c>
      <c r="D182" s="39">
        <v>196.71700000000001</v>
      </c>
      <c r="E182" s="39">
        <v>511.10300000000001</v>
      </c>
      <c r="F182" s="39">
        <v>2037.663</v>
      </c>
      <c r="G182" s="39">
        <v>2839.5620000000004</v>
      </c>
      <c r="H182" s="39">
        <v>475.803</v>
      </c>
      <c r="I182" s="39">
        <v>1219.4390000000001</v>
      </c>
      <c r="J182" s="39">
        <v>29.666</v>
      </c>
      <c r="K182" s="39">
        <v>1070.1380000000001</v>
      </c>
      <c r="L182" s="39">
        <v>15.356</v>
      </c>
      <c r="M182" s="39">
        <v>29.16</v>
      </c>
      <c r="N182" s="39">
        <v>5587.47</v>
      </c>
      <c r="O182" s="39">
        <v>609.79100000000005</v>
      </c>
      <c r="P182" s="39">
        <v>3362.8360000000002</v>
      </c>
      <c r="Q182" s="39">
        <v>910.25700000000006</v>
      </c>
      <c r="R182" s="39">
        <v>469.32400000000001</v>
      </c>
      <c r="S182" s="39">
        <v>235.262</v>
      </c>
      <c r="T182" s="39">
        <v>625.41200000000003</v>
      </c>
      <c r="U182" s="39">
        <v>13.6</v>
      </c>
      <c r="V182" s="39">
        <v>108.7</v>
      </c>
      <c r="W182" s="39">
        <v>1</v>
      </c>
      <c r="X182" s="39">
        <v>2.5</v>
      </c>
      <c r="Y182" s="39">
        <v>39.700000000000003</v>
      </c>
      <c r="Z182" s="39">
        <v>450.91200000000003</v>
      </c>
      <c r="AA182" s="39">
        <v>2</v>
      </c>
      <c r="AB182" s="39">
        <v>7</v>
      </c>
    </row>
    <row r="183" spans="1:28" x14ac:dyDescent="0.2">
      <c r="A183" s="39" t="s">
        <v>1547</v>
      </c>
      <c r="B183" s="39">
        <v>137420.66500000001</v>
      </c>
      <c r="C183" s="39">
        <v>29646.226000000002</v>
      </c>
      <c r="D183" s="39">
        <v>2530.433</v>
      </c>
      <c r="E183" s="39">
        <v>7298.826</v>
      </c>
      <c r="F183" s="39">
        <v>19816.967000000001</v>
      </c>
      <c r="G183" s="39">
        <v>33763.832999999999</v>
      </c>
      <c r="H183" s="39">
        <v>8106.9390000000003</v>
      </c>
      <c r="I183" s="39">
        <v>11865.607</v>
      </c>
      <c r="J183" s="39">
        <v>488.41700000000003</v>
      </c>
      <c r="K183" s="39">
        <v>11925.588</v>
      </c>
      <c r="L183" s="39">
        <v>812.63400000000001</v>
      </c>
      <c r="M183" s="39">
        <v>564.64800000000002</v>
      </c>
      <c r="N183" s="39">
        <v>61789.574999999997</v>
      </c>
      <c r="O183" s="39">
        <v>8604.8220000000001</v>
      </c>
      <c r="P183" s="39">
        <v>33986.207000000002</v>
      </c>
      <c r="Q183" s="39">
        <v>10443.433999999999</v>
      </c>
      <c r="R183" s="39">
        <v>5263.0290000000005</v>
      </c>
      <c r="S183" s="39">
        <v>3492.0830000000001</v>
      </c>
      <c r="T183" s="39">
        <v>12221.030999999999</v>
      </c>
      <c r="U183" s="39">
        <v>600.45100000000002</v>
      </c>
      <c r="V183" s="39">
        <v>1538.3920000000001</v>
      </c>
      <c r="W183" s="39">
        <v>4234.88</v>
      </c>
      <c r="X183" s="39">
        <v>1094.08</v>
      </c>
      <c r="Y183" s="39">
        <v>3188.9080000000004</v>
      </c>
      <c r="Z183" s="39">
        <v>1000.0060000000001</v>
      </c>
      <c r="AA183" s="39">
        <v>239.32</v>
      </c>
      <c r="AB183" s="39">
        <v>324.99400000000003</v>
      </c>
    </row>
    <row r="184" spans="1:28" x14ac:dyDescent="0.2">
      <c r="A184" s="39" t="s">
        <v>1552</v>
      </c>
      <c r="B184" s="39">
        <v>2202</v>
      </c>
      <c r="C184" s="39">
        <v>453</v>
      </c>
      <c r="D184" s="39">
        <v>57</v>
      </c>
      <c r="E184" s="39">
        <v>128</v>
      </c>
      <c r="F184" s="39">
        <v>268</v>
      </c>
      <c r="G184" s="39">
        <v>889</v>
      </c>
      <c r="H184" s="39">
        <v>254</v>
      </c>
      <c r="I184" s="39">
        <v>276</v>
      </c>
      <c r="J184" s="39">
        <v>46</v>
      </c>
      <c r="K184" s="39">
        <v>206</v>
      </c>
      <c r="L184" s="39">
        <v>55</v>
      </c>
      <c r="M184" s="39">
        <v>52</v>
      </c>
      <c r="N184" s="39">
        <v>751</v>
      </c>
      <c r="O184" s="39">
        <v>105</v>
      </c>
      <c r="P184" s="39">
        <v>377</v>
      </c>
      <c r="Q184" s="39">
        <v>138</v>
      </c>
      <c r="R184" s="39">
        <v>96</v>
      </c>
      <c r="S184" s="39">
        <v>42</v>
      </c>
      <c r="T184" s="39">
        <v>135</v>
      </c>
      <c r="U184" s="39"/>
      <c r="V184" s="39">
        <v>25</v>
      </c>
      <c r="W184" s="39"/>
      <c r="X184" s="39">
        <v>84</v>
      </c>
      <c r="Y184" s="39"/>
      <c r="Z184" s="39">
        <v>28</v>
      </c>
      <c r="AA184" s="39"/>
      <c r="AB184" s="39"/>
    </row>
    <row r="185" spans="1:28" x14ac:dyDescent="0.2">
      <c r="A185" s="39" t="s">
        <v>1553</v>
      </c>
      <c r="B185" s="39">
        <v>811</v>
      </c>
      <c r="C185" s="39">
        <v>172</v>
      </c>
      <c r="D185" s="39">
        <v>17</v>
      </c>
      <c r="E185" s="39">
        <v>51</v>
      </c>
      <c r="F185" s="39">
        <v>104</v>
      </c>
      <c r="G185" s="39">
        <v>335</v>
      </c>
      <c r="H185" s="39">
        <v>85</v>
      </c>
      <c r="I185" s="39">
        <v>97</v>
      </c>
      <c r="J185" s="39">
        <v>9</v>
      </c>
      <c r="K185" s="39">
        <v>123</v>
      </c>
      <c r="L185" s="39">
        <v>14</v>
      </c>
      <c r="M185" s="39">
        <v>12</v>
      </c>
      <c r="N185" s="39">
        <v>293</v>
      </c>
      <c r="O185" s="39">
        <v>34</v>
      </c>
      <c r="P185" s="39">
        <v>167</v>
      </c>
      <c r="Q185" s="39">
        <v>49</v>
      </c>
      <c r="R185" s="39">
        <v>27</v>
      </c>
      <c r="S185" s="39">
        <v>17</v>
      </c>
      <c r="T185" s="39">
        <v>19</v>
      </c>
      <c r="U185" s="39"/>
      <c r="V185" s="39"/>
      <c r="W185" s="39"/>
      <c r="X185" s="39"/>
      <c r="Y185" s="39">
        <v>9</v>
      </c>
      <c r="Z185" s="39">
        <v>9</v>
      </c>
      <c r="AA185" s="39">
        <v>1</v>
      </c>
      <c r="AB185" s="39"/>
    </row>
    <row r="186" spans="1:28" x14ac:dyDescent="0.2">
      <c r="A186" s="39" t="s">
        <v>1554</v>
      </c>
      <c r="B186" s="39">
        <v>13442</v>
      </c>
      <c r="C186" s="39">
        <v>3222</v>
      </c>
      <c r="D186" s="39">
        <v>264</v>
      </c>
      <c r="E186" s="39">
        <v>591</v>
      </c>
      <c r="F186" s="39">
        <v>2383</v>
      </c>
      <c r="G186" s="39">
        <v>3326</v>
      </c>
      <c r="H186" s="39">
        <v>588</v>
      </c>
      <c r="I186" s="39">
        <v>1444</v>
      </c>
      <c r="J186" s="39">
        <v>34</v>
      </c>
      <c r="K186" s="39">
        <v>1216</v>
      </c>
      <c r="L186" s="39">
        <v>19</v>
      </c>
      <c r="M186" s="39">
        <v>35</v>
      </c>
      <c r="N186" s="39">
        <v>6216</v>
      </c>
      <c r="O186" s="39">
        <v>700</v>
      </c>
      <c r="P186" s="39">
        <v>3719</v>
      </c>
      <c r="Q186" s="39">
        <v>995</v>
      </c>
      <c r="R186" s="39">
        <v>540</v>
      </c>
      <c r="S186" s="39">
        <v>285</v>
      </c>
      <c r="T186" s="39">
        <v>726</v>
      </c>
      <c r="U186" s="39">
        <v>14</v>
      </c>
      <c r="V186" s="39">
        <v>121</v>
      </c>
      <c r="W186" s="39">
        <v>1</v>
      </c>
      <c r="X186" s="39">
        <v>3</v>
      </c>
      <c r="Y186" s="39">
        <v>45</v>
      </c>
      <c r="Z186" s="39">
        <v>528</v>
      </c>
      <c r="AA186" s="39">
        <v>2</v>
      </c>
      <c r="AB186" s="39">
        <v>12</v>
      </c>
    </row>
    <row r="187" spans="1:28" x14ac:dyDescent="0.2">
      <c r="A187" s="39" t="s">
        <v>1555</v>
      </c>
      <c r="B187" s="39">
        <v>160897</v>
      </c>
      <c r="C187" s="39">
        <v>35093</v>
      </c>
      <c r="D187" s="39">
        <v>3165</v>
      </c>
      <c r="E187" s="39">
        <v>8792</v>
      </c>
      <c r="F187" s="39">
        <v>23173</v>
      </c>
      <c r="G187" s="39">
        <v>40414</v>
      </c>
      <c r="H187" s="39">
        <v>9946</v>
      </c>
      <c r="I187" s="39">
        <v>14487</v>
      </c>
      <c r="J187" s="39">
        <v>586</v>
      </c>
      <c r="K187" s="39">
        <v>13728</v>
      </c>
      <c r="L187" s="39">
        <v>985</v>
      </c>
      <c r="M187" s="39">
        <v>700</v>
      </c>
      <c r="N187" s="39">
        <v>71982</v>
      </c>
      <c r="O187" s="39">
        <v>10502</v>
      </c>
      <c r="P187" s="39">
        <v>38892</v>
      </c>
      <c r="Q187" s="39">
        <v>12136</v>
      </c>
      <c r="R187" s="39">
        <v>6219</v>
      </c>
      <c r="S187" s="39">
        <v>4303</v>
      </c>
      <c r="T187" s="39">
        <v>13663</v>
      </c>
      <c r="U187" s="39">
        <v>646</v>
      </c>
      <c r="V187" s="39">
        <v>1722</v>
      </c>
      <c r="W187" s="39">
        <v>4394</v>
      </c>
      <c r="X187" s="39">
        <v>1554</v>
      </c>
      <c r="Y187" s="39">
        <v>3544</v>
      </c>
      <c r="Z187" s="39">
        <v>1184</v>
      </c>
      <c r="AA187" s="39">
        <v>264</v>
      </c>
      <c r="AB187" s="39">
        <v>361</v>
      </c>
    </row>
    <row r="188" spans="1:28" x14ac:dyDescent="0.2">
      <c r="A188" s="39" t="s">
        <v>1556</v>
      </c>
      <c r="B188" s="39">
        <v>13442</v>
      </c>
      <c r="C188" s="39">
        <v>2894</v>
      </c>
      <c r="D188" s="39">
        <v>235</v>
      </c>
      <c r="E188" s="39">
        <v>788</v>
      </c>
      <c r="F188" s="39">
        <v>1876</v>
      </c>
      <c r="G188" s="39">
        <v>3037</v>
      </c>
      <c r="H188" s="39">
        <v>673</v>
      </c>
      <c r="I188" s="39">
        <v>1183</v>
      </c>
      <c r="J188" s="39">
        <v>47</v>
      </c>
      <c r="K188" s="39">
        <v>1009</v>
      </c>
      <c r="L188" s="39">
        <v>79</v>
      </c>
      <c r="M188" s="39">
        <v>46</v>
      </c>
      <c r="N188" s="39">
        <v>5993</v>
      </c>
      <c r="O188" s="39">
        <v>853</v>
      </c>
      <c r="P188" s="39">
        <v>3176</v>
      </c>
      <c r="Q188" s="39">
        <v>1105</v>
      </c>
      <c r="R188" s="39">
        <v>548</v>
      </c>
      <c r="S188" s="39">
        <v>317</v>
      </c>
      <c r="T188" s="39">
        <v>1530</v>
      </c>
      <c r="U188" s="39">
        <v>14</v>
      </c>
      <c r="V188" s="39">
        <v>107</v>
      </c>
      <c r="W188" s="39">
        <v>1399</v>
      </c>
      <c r="X188" s="39">
        <v>8</v>
      </c>
      <c r="Y188" s="39">
        <v>2</v>
      </c>
      <c r="Z188" s="39"/>
      <c r="AA188" s="39"/>
      <c r="AB188" s="39"/>
    </row>
    <row r="189" spans="1:28" x14ac:dyDescent="0.2">
      <c r="A189" s="39" t="s">
        <v>1557</v>
      </c>
      <c r="B189" s="39">
        <v>29200</v>
      </c>
      <c r="C189" s="39">
        <v>5541</v>
      </c>
      <c r="D189" s="39">
        <v>561</v>
      </c>
      <c r="E189" s="39">
        <v>1546</v>
      </c>
      <c r="F189" s="39">
        <v>3435</v>
      </c>
      <c r="G189" s="39">
        <v>6669</v>
      </c>
      <c r="H189" s="39">
        <v>1635</v>
      </c>
      <c r="I189" s="39">
        <v>2196</v>
      </c>
      <c r="J189" s="39">
        <v>133</v>
      </c>
      <c r="K189" s="39">
        <v>2367</v>
      </c>
      <c r="L189" s="39">
        <v>178</v>
      </c>
      <c r="M189" s="39">
        <v>160</v>
      </c>
      <c r="N189" s="39">
        <v>11887</v>
      </c>
      <c r="O189" s="39">
        <v>1715</v>
      </c>
      <c r="P189" s="39">
        <v>6265</v>
      </c>
      <c r="Q189" s="39">
        <v>2048</v>
      </c>
      <c r="R189" s="39">
        <v>1114</v>
      </c>
      <c r="S189" s="39">
        <v>750</v>
      </c>
      <c r="T189" s="39">
        <v>5116</v>
      </c>
      <c r="U189" s="39">
        <v>104</v>
      </c>
      <c r="V189" s="39">
        <v>292</v>
      </c>
      <c r="W189" s="39">
        <v>351</v>
      </c>
      <c r="X189" s="39">
        <v>935</v>
      </c>
      <c r="Y189" s="39">
        <v>2291</v>
      </c>
      <c r="Z189" s="39">
        <v>581</v>
      </c>
      <c r="AA189" s="39">
        <v>226</v>
      </c>
      <c r="AB189" s="39">
        <v>337</v>
      </c>
    </row>
    <row r="190" spans="1:28" x14ac:dyDescent="0.2">
      <c r="A190" s="39" t="s">
        <v>1558</v>
      </c>
      <c r="B190" s="39">
        <v>2543</v>
      </c>
      <c r="C190" s="39"/>
      <c r="D190" s="39"/>
      <c r="E190" s="39"/>
      <c r="F190" s="39"/>
      <c r="G190" s="39">
        <v>1</v>
      </c>
      <c r="H190" s="39">
        <v>1</v>
      </c>
      <c r="I190" s="39"/>
      <c r="J190" s="39"/>
      <c r="K190" s="39"/>
      <c r="L190" s="39"/>
      <c r="M190" s="39"/>
      <c r="N190" s="39">
        <v>2</v>
      </c>
      <c r="O190" s="39"/>
      <c r="P190" s="39"/>
      <c r="Q190" s="39">
        <v>2</v>
      </c>
      <c r="R190" s="39"/>
      <c r="S190" s="39"/>
      <c r="T190" s="39">
        <v>2540</v>
      </c>
      <c r="U190" s="39"/>
      <c r="V190" s="39"/>
      <c r="W190" s="39">
        <v>2540</v>
      </c>
      <c r="X190" s="39"/>
      <c r="Y190" s="39"/>
      <c r="Z190" s="39"/>
      <c r="AA190" s="39"/>
      <c r="AB190" s="39"/>
    </row>
    <row r="191" spans="1:28" x14ac:dyDescent="0.2">
      <c r="A191" s="39" t="s">
        <v>1559</v>
      </c>
      <c r="B191" s="39">
        <v>6009</v>
      </c>
      <c r="C191" s="39">
        <v>1130</v>
      </c>
      <c r="D191" s="39">
        <v>79</v>
      </c>
      <c r="E191" s="39">
        <v>186</v>
      </c>
      <c r="F191" s="39">
        <v>865</v>
      </c>
      <c r="G191" s="39">
        <v>1377</v>
      </c>
      <c r="H191" s="39">
        <v>282</v>
      </c>
      <c r="I191" s="39">
        <v>494</v>
      </c>
      <c r="J191" s="39">
        <v>8</v>
      </c>
      <c r="K191" s="39">
        <v>563</v>
      </c>
      <c r="L191" s="39">
        <v>13</v>
      </c>
      <c r="M191" s="39">
        <v>17</v>
      </c>
      <c r="N191" s="39">
        <v>2969</v>
      </c>
      <c r="O191" s="39">
        <v>284</v>
      </c>
      <c r="P191" s="39">
        <v>1904</v>
      </c>
      <c r="Q191" s="39">
        <v>469</v>
      </c>
      <c r="R191" s="39">
        <v>203</v>
      </c>
      <c r="S191" s="39">
        <v>112</v>
      </c>
      <c r="T191" s="39">
        <v>534</v>
      </c>
      <c r="U191" s="39"/>
      <c r="V191" s="39">
        <v>92</v>
      </c>
      <c r="W191" s="39"/>
      <c r="X191" s="39"/>
      <c r="Y191" s="39">
        <v>442</v>
      </c>
      <c r="Z191" s="39"/>
      <c r="AA191" s="39"/>
      <c r="AB191" s="39"/>
    </row>
    <row r="192" spans="1:28" x14ac:dyDescent="0.2">
      <c r="A192" s="39" t="s">
        <v>1560</v>
      </c>
      <c r="B192" s="39">
        <v>2202</v>
      </c>
      <c r="C192" s="39">
        <v>453</v>
      </c>
      <c r="D192" s="39">
        <v>57</v>
      </c>
      <c r="E192" s="39">
        <v>128</v>
      </c>
      <c r="F192" s="39">
        <v>268</v>
      </c>
      <c r="G192" s="39">
        <v>889</v>
      </c>
      <c r="H192" s="39">
        <v>254</v>
      </c>
      <c r="I192" s="39">
        <v>276</v>
      </c>
      <c r="J192" s="39">
        <v>46</v>
      </c>
      <c r="K192" s="39">
        <v>206</v>
      </c>
      <c r="L192" s="39">
        <v>55</v>
      </c>
      <c r="M192" s="39">
        <v>52</v>
      </c>
      <c r="N192" s="39">
        <v>751</v>
      </c>
      <c r="O192" s="39">
        <v>105</v>
      </c>
      <c r="P192" s="39">
        <v>377</v>
      </c>
      <c r="Q192" s="39">
        <v>138</v>
      </c>
      <c r="R192" s="39">
        <v>96</v>
      </c>
      <c r="S192" s="39">
        <v>42</v>
      </c>
      <c r="T192" s="39">
        <v>135</v>
      </c>
      <c r="U192" s="39"/>
      <c r="V192" s="39">
        <v>25</v>
      </c>
      <c r="W192" s="39"/>
      <c r="X192" s="39">
        <v>84</v>
      </c>
      <c r="Y192" s="39"/>
      <c r="Z192" s="39">
        <v>28</v>
      </c>
      <c r="AA192" s="39"/>
      <c r="AB192" s="39"/>
    </row>
    <row r="193" spans="1:28" x14ac:dyDescent="0.2">
      <c r="A193" s="39" t="s">
        <v>1561</v>
      </c>
      <c r="B193" s="39">
        <v>1364</v>
      </c>
      <c r="C193" s="39">
        <v>4</v>
      </c>
      <c r="D193" s="39">
        <v>2</v>
      </c>
      <c r="E193" s="39"/>
      <c r="F193" s="39">
        <v>2</v>
      </c>
      <c r="G193" s="39">
        <v>1349</v>
      </c>
      <c r="H193" s="39">
        <v>1349</v>
      </c>
      <c r="I193" s="39"/>
      <c r="J193" s="39"/>
      <c r="K193" s="39"/>
      <c r="L193" s="39"/>
      <c r="M193" s="39"/>
      <c r="N193" s="39">
        <v>5</v>
      </c>
      <c r="O193" s="39"/>
      <c r="P193" s="39"/>
      <c r="Q193" s="39"/>
      <c r="R193" s="39">
        <v>5</v>
      </c>
      <c r="S193" s="39"/>
      <c r="T193" s="39">
        <v>6</v>
      </c>
      <c r="U193" s="39"/>
      <c r="V193" s="39"/>
      <c r="W193" s="39">
        <v>1</v>
      </c>
      <c r="X193" s="39">
        <v>2</v>
      </c>
      <c r="Y193" s="39">
        <v>1</v>
      </c>
      <c r="Z193" s="39">
        <v>1</v>
      </c>
      <c r="AA193" s="39">
        <v>1</v>
      </c>
      <c r="AB193" s="39"/>
    </row>
    <row r="194" spans="1:28" x14ac:dyDescent="0.2">
      <c r="A194" s="39" t="s">
        <v>1562</v>
      </c>
      <c r="B194" s="39">
        <v>67728</v>
      </c>
      <c r="C194" s="39">
        <v>16328</v>
      </c>
      <c r="D194" s="39">
        <v>1385</v>
      </c>
      <c r="E194" s="39">
        <v>4067</v>
      </c>
      <c r="F194" s="39">
        <v>10882</v>
      </c>
      <c r="G194" s="39">
        <v>16819</v>
      </c>
      <c r="H194" s="39">
        <v>3639</v>
      </c>
      <c r="I194" s="39">
        <v>6219</v>
      </c>
      <c r="J194" s="39">
        <v>207</v>
      </c>
      <c r="K194" s="39">
        <v>6073</v>
      </c>
      <c r="L194" s="39">
        <v>435</v>
      </c>
      <c r="M194" s="39">
        <v>248</v>
      </c>
      <c r="N194" s="39">
        <v>32709</v>
      </c>
      <c r="O194" s="39">
        <v>4795</v>
      </c>
      <c r="P194" s="39">
        <v>16957</v>
      </c>
      <c r="Q194" s="39">
        <v>5797</v>
      </c>
      <c r="R194" s="39">
        <v>3082</v>
      </c>
      <c r="S194" s="39">
        <v>2089</v>
      </c>
      <c r="T194" s="39">
        <v>1929</v>
      </c>
      <c r="U194" s="39">
        <v>351</v>
      </c>
      <c r="V194" s="39">
        <v>787</v>
      </c>
      <c r="W194" s="39">
        <v>3</v>
      </c>
      <c r="X194" s="39">
        <v>404</v>
      </c>
      <c r="Y194" s="39">
        <v>385</v>
      </c>
      <c r="Z194" s="39"/>
      <c r="AA194" s="39"/>
      <c r="AB194" s="39"/>
    </row>
    <row r="195" spans="1:28" x14ac:dyDescent="0.2">
      <c r="A195" s="39" t="s">
        <v>1563</v>
      </c>
      <c r="B195" s="39">
        <v>4577</v>
      </c>
      <c r="C195" s="39">
        <v>1034</v>
      </c>
      <c r="D195" s="39">
        <v>97</v>
      </c>
      <c r="E195" s="39">
        <v>277</v>
      </c>
      <c r="F195" s="39">
        <v>663</v>
      </c>
      <c r="G195" s="39">
        <v>1066</v>
      </c>
      <c r="H195" s="39">
        <v>203</v>
      </c>
      <c r="I195" s="39">
        <v>382</v>
      </c>
      <c r="J195" s="39">
        <v>11</v>
      </c>
      <c r="K195" s="39">
        <v>443</v>
      </c>
      <c r="L195" s="39">
        <v>12</v>
      </c>
      <c r="M195" s="39">
        <v>15</v>
      </c>
      <c r="N195" s="39">
        <v>2325</v>
      </c>
      <c r="O195" s="39">
        <v>283</v>
      </c>
      <c r="P195" s="39">
        <v>1266</v>
      </c>
      <c r="Q195" s="39">
        <v>444</v>
      </c>
      <c r="R195" s="39">
        <v>214</v>
      </c>
      <c r="S195" s="39">
        <v>125</v>
      </c>
      <c r="T195" s="39">
        <v>188</v>
      </c>
      <c r="U195" s="39">
        <v>19</v>
      </c>
      <c r="V195" s="39">
        <v>37</v>
      </c>
      <c r="W195" s="39"/>
      <c r="X195" s="39">
        <v>72</v>
      </c>
      <c r="Y195" s="39">
        <v>7</v>
      </c>
      <c r="Z195" s="39">
        <v>41</v>
      </c>
      <c r="AA195" s="39"/>
      <c r="AB195" s="39">
        <v>12</v>
      </c>
    </row>
    <row r="196" spans="1:28" x14ac:dyDescent="0.2">
      <c r="A196" s="39" t="s">
        <v>1564</v>
      </c>
      <c r="B196" s="39">
        <v>1189</v>
      </c>
      <c r="C196" s="39">
        <v>161</v>
      </c>
      <c r="D196" s="39">
        <v>29</v>
      </c>
      <c r="E196" s="39">
        <v>61</v>
      </c>
      <c r="F196" s="39">
        <v>71</v>
      </c>
      <c r="G196" s="39">
        <v>332</v>
      </c>
      <c r="H196" s="39">
        <v>159</v>
      </c>
      <c r="I196" s="39">
        <v>94</v>
      </c>
      <c r="J196" s="39">
        <v>9</v>
      </c>
      <c r="K196" s="39">
        <v>39</v>
      </c>
      <c r="L196" s="39">
        <v>18</v>
      </c>
      <c r="M196" s="39">
        <v>13</v>
      </c>
      <c r="N196" s="39">
        <v>635</v>
      </c>
      <c r="O196" s="39">
        <v>170</v>
      </c>
      <c r="P196" s="39">
        <v>322</v>
      </c>
      <c r="Q196" s="39">
        <v>113</v>
      </c>
      <c r="R196" s="39">
        <v>11</v>
      </c>
      <c r="S196" s="39">
        <v>20</v>
      </c>
      <c r="T196" s="39">
        <v>61</v>
      </c>
      <c r="U196" s="39"/>
      <c r="V196" s="39">
        <v>2</v>
      </c>
      <c r="W196" s="39"/>
      <c r="X196" s="39">
        <v>24</v>
      </c>
      <c r="Y196" s="39">
        <v>3</v>
      </c>
      <c r="Z196" s="39"/>
      <c r="AA196" s="39">
        <v>32</v>
      </c>
      <c r="AB196" s="39"/>
    </row>
    <row r="197" spans="1:28" x14ac:dyDescent="0.2">
      <c r="A197" s="39" t="s">
        <v>1565</v>
      </c>
      <c r="B197" s="39">
        <v>18759</v>
      </c>
      <c r="C197" s="39">
        <v>4238</v>
      </c>
      <c r="D197" s="39">
        <v>456</v>
      </c>
      <c r="E197" s="39">
        <v>1110</v>
      </c>
      <c r="F197" s="39">
        <v>2673</v>
      </c>
      <c r="G197" s="39">
        <v>5299</v>
      </c>
      <c r="H197" s="39">
        <v>1114</v>
      </c>
      <c r="I197" s="39">
        <v>2123</v>
      </c>
      <c r="J197" s="39">
        <v>85</v>
      </c>
      <c r="K197" s="39">
        <v>1706</v>
      </c>
      <c r="L197" s="39">
        <v>166</v>
      </c>
      <c r="M197" s="39">
        <v>105</v>
      </c>
      <c r="N197" s="39">
        <v>8334</v>
      </c>
      <c r="O197" s="39">
        <v>1593</v>
      </c>
      <c r="P197" s="39">
        <v>4803</v>
      </c>
      <c r="Q197" s="39">
        <v>988</v>
      </c>
      <c r="R197" s="39">
        <v>396</v>
      </c>
      <c r="S197" s="39">
        <v>557</v>
      </c>
      <c r="T197" s="39">
        <v>890</v>
      </c>
      <c r="U197" s="39">
        <v>145</v>
      </c>
      <c r="V197" s="39">
        <v>259</v>
      </c>
      <c r="W197" s="39">
        <v>102</v>
      </c>
      <c r="X197" s="39">
        <v>22</v>
      </c>
      <c r="Y197" s="39">
        <v>359</v>
      </c>
      <c r="Z197" s="39"/>
      <c r="AA197" s="39">
        <v>3</v>
      </c>
      <c r="AB197" s="39"/>
    </row>
    <row r="198" spans="1:28" x14ac:dyDescent="0.2">
      <c r="A198" s="39" t="s">
        <v>1566</v>
      </c>
      <c r="B198" s="39">
        <v>11342.34</v>
      </c>
      <c r="C198" s="39">
        <v>2338.9140000000002</v>
      </c>
      <c r="D198" s="39">
        <v>177.99700000000001</v>
      </c>
      <c r="E198" s="39">
        <v>642.30900000000008</v>
      </c>
      <c r="F198" s="39">
        <v>1518.6080000000002</v>
      </c>
      <c r="G198" s="39">
        <v>2464.7049999999999</v>
      </c>
      <c r="H198" s="39">
        <v>546.553</v>
      </c>
      <c r="I198" s="39">
        <v>921.23900000000003</v>
      </c>
      <c r="J198" s="39">
        <v>36.805</v>
      </c>
      <c r="K198" s="39">
        <v>850.89700000000005</v>
      </c>
      <c r="L198" s="39">
        <v>69.539000000000001</v>
      </c>
      <c r="M198" s="39">
        <v>39.672000000000004</v>
      </c>
      <c r="N198" s="39">
        <v>5060.62</v>
      </c>
      <c r="O198" s="39">
        <v>707.36700000000008</v>
      </c>
      <c r="P198" s="39">
        <v>2712.2220000000002</v>
      </c>
      <c r="Q198" s="39">
        <v>932.40700000000004</v>
      </c>
      <c r="R198" s="39">
        <v>450.50300000000004</v>
      </c>
      <c r="S198" s="39">
        <v>258.12100000000004</v>
      </c>
      <c r="T198" s="39">
        <v>1478.1010000000001</v>
      </c>
      <c r="U198" s="39">
        <v>10.509</v>
      </c>
      <c r="V198" s="39">
        <v>90.713999999999999</v>
      </c>
      <c r="W198" s="39">
        <v>1370.5450000000001</v>
      </c>
      <c r="X198" s="39">
        <v>4.8530000000000006</v>
      </c>
      <c r="Y198" s="39">
        <v>1.48</v>
      </c>
      <c r="Z198" s="39"/>
      <c r="AA198" s="39"/>
      <c r="AB198" s="39"/>
    </row>
    <row r="199" spans="1:28" x14ac:dyDescent="0.2">
      <c r="A199" s="39" t="s">
        <v>1567</v>
      </c>
      <c r="B199" s="39">
        <v>25191.601000000002</v>
      </c>
      <c r="C199" s="39">
        <v>4677.7220000000007</v>
      </c>
      <c r="D199" s="39">
        <v>471.03700000000003</v>
      </c>
      <c r="E199" s="39">
        <v>1261.019</v>
      </c>
      <c r="F199" s="39">
        <v>2945.6660000000002</v>
      </c>
      <c r="G199" s="39">
        <v>5689.6680000000006</v>
      </c>
      <c r="H199" s="39">
        <v>1375.6</v>
      </c>
      <c r="I199" s="39">
        <v>1838.529</v>
      </c>
      <c r="J199" s="39">
        <v>115.64200000000001</v>
      </c>
      <c r="K199" s="39">
        <v>2073.2539999999999</v>
      </c>
      <c r="L199" s="39">
        <v>156.452</v>
      </c>
      <c r="M199" s="39">
        <v>130.191</v>
      </c>
      <c r="N199" s="39">
        <v>10258.388000000001</v>
      </c>
      <c r="O199" s="39">
        <v>1457.89</v>
      </c>
      <c r="P199" s="39">
        <v>5468.1450000000004</v>
      </c>
      <c r="Q199" s="39">
        <v>1753.3310000000001</v>
      </c>
      <c r="R199" s="39">
        <v>957.577</v>
      </c>
      <c r="S199" s="39">
        <v>621.44500000000005</v>
      </c>
      <c r="T199" s="39">
        <v>4565.8230000000003</v>
      </c>
      <c r="U199" s="39">
        <v>95.554000000000002</v>
      </c>
      <c r="V199" s="39">
        <v>268.34500000000003</v>
      </c>
      <c r="W199" s="39">
        <v>334.95600000000002</v>
      </c>
      <c r="X199" s="39">
        <v>677.13100000000009</v>
      </c>
      <c r="Y199" s="39">
        <v>2150.4590000000003</v>
      </c>
      <c r="Z199" s="39">
        <v>515.46699999999998</v>
      </c>
      <c r="AA199" s="39">
        <v>207.78700000000001</v>
      </c>
      <c r="AB199" s="39">
        <v>316.12400000000002</v>
      </c>
    </row>
    <row r="200" spans="1:28" x14ac:dyDescent="0.2">
      <c r="A200" s="39" t="s">
        <v>1568</v>
      </c>
      <c r="B200" s="39">
        <v>2440.4500000000003</v>
      </c>
      <c r="C200" s="39"/>
      <c r="D200" s="39"/>
      <c r="E200" s="39"/>
      <c r="F200" s="39"/>
      <c r="G200" s="39">
        <v>1</v>
      </c>
      <c r="H200" s="39">
        <v>1</v>
      </c>
      <c r="I200" s="39"/>
      <c r="J200" s="39"/>
      <c r="K200" s="39"/>
      <c r="L200" s="39"/>
      <c r="M200" s="39"/>
      <c r="N200" s="39">
        <v>2</v>
      </c>
      <c r="O200" s="39"/>
      <c r="P200" s="39"/>
      <c r="Q200" s="39">
        <v>2</v>
      </c>
      <c r="R200" s="39"/>
      <c r="S200" s="39"/>
      <c r="T200" s="39">
        <v>2437.4500000000003</v>
      </c>
      <c r="U200" s="39"/>
      <c r="V200" s="39"/>
      <c r="W200" s="39">
        <v>2437.4500000000003</v>
      </c>
      <c r="X200" s="39"/>
      <c r="Y200" s="39"/>
      <c r="Z200" s="39"/>
      <c r="AA200" s="39"/>
      <c r="AB200" s="39"/>
    </row>
    <row r="201" spans="1:28" x14ac:dyDescent="0.2">
      <c r="A201" s="39" t="s">
        <v>1569</v>
      </c>
      <c r="B201" s="39">
        <v>5425.3020000000006</v>
      </c>
      <c r="C201" s="39">
        <v>1026.8690000000001</v>
      </c>
      <c r="D201" s="39">
        <v>66.462000000000003</v>
      </c>
      <c r="E201" s="39">
        <v>167.65900000000002</v>
      </c>
      <c r="F201" s="39">
        <v>792.74800000000005</v>
      </c>
      <c r="G201" s="39">
        <v>1216.5840000000001</v>
      </c>
      <c r="H201" s="39">
        <v>261.17700000000002</v>
      </c>
      <c r="I201" s="39">
        <v>425.62200000000001</v>
      </c>
      <c r="J201" s="39">
        <v>7.1470000000000002</v>
      </c>
      <c r="K201" s="39">
        <v>495.745</v>
      </c>
      <c r="L201" s="39">
        <v>11.96</v>
      </c>
      <c r="M201" s="39">
        <v>14.933</v>
      </c>
      <c r="N201" s="39">
        <v>2673.6959999999999</v>
      </c>
      <c r="O201" s="39">
        <v>240.84200000000001</v>
      </c>
      <c r="P201" s="39">
        <v>1741.085</v>
      </c>
      <c r="Q201" s="39">
        <v>419.13</v>
      </c>
      <c r="R201" s="39">
        <v>171.637</v>
      </c>
      <c r="S201" s="39">
        <v>101.00200000000001</v>
      </c>
      <c r="T201" s="39">
        <v>508.15300000000002</v>
      </c>
      <c r="U201" s="39"/>
      <c r="V201" s="39">
        <v>85.350999999999999</v>
      </c>
      <c r="W201" s="39"/>
      <c r="X201" s="39"/>
      <c r="Y201" s="39">
        <v>422.80200000000002</v>
      </c>
      <c r="Z201" s="39"/>
      <c r="AA201" s="39"/>
      <c r="AB201" s="39"/>
    </row>
    <row r="202" spans="1:28" x14ac:dyDescent="0.2">
      <c r="A202" s="39" t="s">
        <v>1570</v>
      </c>
      <c r="B202" s="39">
        <v>1836.1860000000001</v>
      </c>
      <c r="C202" s="39">
        <v>377.274</v>
      </c>
      <c r="D202" s="39">
        <v>46.388000000000005</v>
      </c>
      <c r="E202" s="39">
        <v>110.98100000000001</v>
      </c>
      <c r="F202" s="39">
        <v>219.905</v>
      </c>
      <c r="G202" s="39">
        <v>742.76700000000005</v>
      </c>
      <c r="H202" s="39">
        <v>207.19500000000002</v>
      </c>
      <c r="I202" s="39">
        <v>233.99</v>
      </c>
      <c r="J202" s="39">
        <v>39.541000000000004</v>
      </c>
      <c r="K202" s="39">
        <v>176.673</v>
      </c>
      <c r="L202" s="39">
        <v>43.622</v>
      </c>
      <c r="M202" s="39">
        <v>41.746000000000002</v>
      </c>
      <c r="N202" s="39">
        <v>633.77</v>
      </c>
      <c r="O202" s="39">
        <v>76.00500000000001</v>
      </c>
      <c r="P202" s="39">
        <v>323.84000000000003</v>
      </c>
      <c r="Q202" s="39">
        <v>122.369</v>
      </c>
      <c r="R202" s="39">
        <v>81.414000000000001</v>
      </c>
      <c r="S202" s="39">
        <v>30.142000000000003</v>
      </c>
      <c r="T202" s="39">
        <v>82.375</v>
      </c>
      <c r="U202" s="39"/>
      <c r="V202" s="39">
        <v>23.613</v>
      </c>
      <c r="W202" s="39"/>
      <c r="X202" s="39">
        <v>39.562000000000005</v>
      </c>
      <c r="Y202" s="39"/>
      <c r="Z202" s="39">
        <v>19.2</v>
      </c>
      <c r="AA202" s="39"/>
      <c r="AB202" s="39"/>
    </row>
    <row r="203" spans="1:28" x14ac:dyDescent="0.2">
      <c r="A203" s="39" t="s">
        <v>1571</v>
      </c>
      <c r="B203" s="39">
        <v>1013.96</v>
      </c>
      <c r="C203" s="39">
        <v>3.0330000000000004</v>
      </c>
      <c r="D203" s="39">
        <v>2</v>
      </c>
      <c r="E203" s="39"/>
      <c r="F203" s="39">
        <v>1.0330000000000001</v>
      </c>
      <c r="G203" s="39">
        <v>1002.8040000000001</v>
      </c>
      <c r="H203" s="39">
        <v>1002.8040000000001</v>
      </c>
      <c r="I203" s="39"/>
      <c r="J203" s="39"/>
      <c r="K203" s="39"/>
      <c r="L203" s="39"/>
      <c r="M203" s="39"/>
      <c r="N203" s="39">
        <v>3.4730000000000003</v>
      </c>
      <c r="O203" s="39"/>
      <c r="P203" s="39"/>
      <c r="Q203" s="39"/>
      <c r="R203" s="39">
        <v>3.4730000000000003</v>
      </c>
      <c r="S203" s="39"/>
      <c r="T203" s="39">
        <v>4.6500000000000004</v>
      </c>
      <c r="U203" s="39"/>
      <c r="V203" s="39"/>
      <c r="W203" s="39">
        <v>0.75</v>
      </c>
      <c r="X203" s="39">
        <v>1.5</v>
      </c>
      <c r="Y203" s="39">
        <v>1</v>
      </c>
      <c r="Z203" s="39">
        <v>0.4</v>
      </c>
      <c r="AA203" s="39">
        <v>1</v>
      </c>
      <c r="AB203" s="39"/>
    </row>
    <row r="204" spans="1:28" x14ac:dyDescent="0.2">
      <c r="A204" s="39" t="s">
        <v>1572</v>
      </c>
      <c r="B204" s="39">
        <v>58923.036999999997</v>
      </c>
      <c r="C204" s="39">
        <v>14125.244000000001</v>
      </c>
      <c r="D204" s="39">
        <v>1135.1880000000001</v>
      </c>
      <c r="E204" s="39">
        <v>3483.2360000000003</v>
      </c>
      <c r="F204" s="39">
        <v>9506.82</v>
      </c>
      <c r="G204" s="39">
        <v>14257.634</v>
      </c>
      <c r="H204" s="39">
        <v>3035.0360000000001</v>
      </c>
      <c r="I204" s="39">
        <v>5209.6950000000006</v>
      </c>
      <c r="J204" s="39">
        <v>171.59900000000002</v>
      </c>
      <c r="K204" s="39">
        <v>5283.46</v>
      </c>
      <c r="L204" s="39">
        <v>356.24900000000002</v>
      </c>
      <c r="M204" s="39">
        <v>201.595</v>
      </c>
      <c r="N204" s="39">
        <v>28946.904999999999</v>
      </c>
      <c r="O204" s="39">
        <v>4111.1410000000005</v>
      </c>
      <c r="P204" s="39">
        <v>15227.226000000001</v>
      </c>
      <c r="Q204" s="39">
        <v>5172.7700000000004</v>
      </c>
      <c r="R204" s="39">
        <v>2697.527</v>
      </c>
      <c r="S204" s="39">
        <v>1738.241</v>
      </c>
      <c r="T204" s="39">
        <v>1593.2540000000001</v>
      </c>
      <c r="U204" s="39">
        <v>343.56299999999999</v>
      </c>
      <c r="V204" s="39">
        <v>716.43600000000004</v>
      </c>
      <c r="W204" s="39">
        <v>3</v>
      </c>
      <c r="X204" s="39">
        <v>266.82800000000003</v>
      </c>
      <c r="Y204" s="39">
        <v>263.42700000000002</v>
      </c>
      <c r="Z204" s="39"/>
      <c r="AA204" s="39"/>
      <c r="AB204" s="39"/>
    </row>
    <row r="205" spans="1:28" x14ac:dyDescent="0.2">
      <c r="A205" s="39" t="s">
        <v>1573</v>
      </c>
      <c r="B205" s="39">
        <v>3913.7940000000003</v>
      </c>
      <c r="C205" s="39">
        <v>870.00200000000007</v>
      </c>
      <c r="D205" s="39">
        <v>80.789000000000001</v>
      </c>
      <c r="E205" s="39">
        <v>231.20700000000002</v>
      </c>
      <c r="F205" s="39">
        <v>558.00599999999997</v>
      </c>
      <c r="G205" s="39">
        <v>922.62</v>
      </c>
      <c r="H205" s="39">
        <v>175.78100000000001</v>
      </c>
      <c r="I205" s="39">
        <v>321.90800000000002</v>
      </c>
      <c r="J205" s="39">
        <v>10.413</v>
      </c>
      <c r="K205" s="39">
        <v>389.55799999999999</v>
      </c>
      <c r="L205" s="39">
        <v>10.88</v>
      </c>
      <c r="M205" s="39">
        <v>14.08</v>
      </c>
      <c r="N205" s="39">
        <v>2004.6120000000001</v>
      </c>
      <c r="O205" s="39">
        <v>252.464</v>
      </c>
      <c r="P205" s="39">
        <v>1079.604</v>
      </c>
      <c r="Q205" s="39">
        <v>389.93800000000005</v>
      </c>
      <c r="R205" s="39">
        <v>178.738</v>
      </c>
      <c r="S205" s="39">
        <v>103.86800000000001</v>
      </c>
      <c r="T205" s="39">
        <v>116.56</v>
      </c>
      <c r="U205" s="39">
        <v>16.997</v>
      </c>
      <c r="V205" s="39">
        <v>28.22</v>
      </c>
      <c r="W205" s="39"/>
      <c r="X205" s="39">
        <v>35.907000000000004</v>
      </c>
      <c r="Y205" s="39">
        <v>6.5</v>
      </c>
      <c r="Z205" s="39">
        <v>19.236000000000001</v>
      </c>
      <c r="AA205" s="39"/>
      <c r="AB205" s="39">
        <v>9.7000000000000011</v>
      </c>
    </row>
    <row r="206" spans="1:28" x14ac:dyDescent="0.2">
      <c r="A206" s="39" t="s">
        <v>1574</v>
      </c>
      <c r="B206" s="39">
        <v>1001.364</v>
      </c>
      <c r="C206" s="39">
        <v>128.79900000000001</v>
      </c>
      <c r="D206" s="39">
        <v>20.884</v>
      </c>
      <c r="E206" s="39">
        <v>46.208000000000006</v>
      </c>
      <c r="F206" s="39">
        <v>61.707000000000001</v>
      </c>
      <c r="G206" s="39">
        <v>262.01499999999999</v>
      </c>
      <c r="H206" s="39">
        <v>124.509</v>
      </c>
      <c r="I206" s="39">
        <v>73.608000000000004</v>
      </c>
      <c r="J206" s="39">
        <v>6.94</v>
      </c>
      <c r="K206" s="39">
        <v>32.078000000000003</v>
      </c>
      <c r="L206" s="39">
        <v>14.347000000000001</v>
      </c>
      <c r="M206" s="39">
        <v>10.533000000000001</v>
      </c>
      <c r="N206" s="39">
        <v>557.75700000000006</v>
      </c>
      <c r="O206" s="39">
        <v>152.56900000000002</v>
      </c>
      <c r="P206" s="39">
        <v>286.15800000000002</v>
      </c>
      <c r="Q206" s="39">
        <v>94.164000000000001</v>
      </c>
      <c r="R206" s="39">
        <v>6.8260000000000005</v>
      </c>
      <c r="S206" s="39">
        <v>18.04</v>
      </c>
      <c r="T206" s="39">
        <v>52.792999999999999</v>
      </c>
      <c r="U206" s="39"/>
      <c r="V206" s="39">
        <v>2</v>
      </c>
      <c r="W206" s="39"/>
      <c r="X206" s="39">
        <v>17.853000000000002</v>
      </c>
      <c r="Y206" s="39">
        <v>3</v>
      </c>
      <c r="Z206" s="39"/>
      <c r="AA206" s="39">
        <v>29.94</v>
      </c>
      <c r="AB206" s="39"/>
    </row>
    <row r="207" spans="1:28" x14ac:dyDescent="0.2">
      <c r="A207" s="39" t="s">
        <v>1575</v>
      </c>
      <c r="B207" s="39">
        <v>13827.753000000001</v>
      </c>
      <c r="C207" s="39">
        <v>3042.8240000000001</v>
      </c>
      <c r="D207" s="39">
        <v>318.76500000000004</v>
      </c>
      <c r="E207" s="39">
        <v>798.24300000000005</v>
      </c>
      <c r="F207" s="39">
        <v>1925.816</v>
      </c>
      <c r="G207" s="39">
        <v>4105.1620000000003</v>
      </c>
      <c r="H207" s="39">
        <v>835.02800000000002</v>
      </c>
      <c r="I207" s="39">
        <v>1624.422</v>
      </c>
      <c r="J207" s="39">
        <v>64.616</v>
      </c>
      <c r="K207" s="39">
        <v>1380.355</v>
      </c>
      <c r="L207" s="39">
        <v>116.521</v>
      </c>
      <c r="M207" s="39">
        <v>84.22</v>
      </c>
      <c r="N207" s="39">
        <v>5874.4140000000007</v>
      </c>
      <c r="O207" s="39">
        <v>965.976</v>
      </c>
      <c r="P207" s="39">
        <v>3602.6590000000001</v>
      </c>
      <c r="Q207" s="39">
        <v>651.12099999999998</v>
      </c>
      <c r="R207" s="39">
        <v>262.37400000000002</v>
      </c>
      <c r="S207" s="39">
        <v>392.28399999999999</v>
      </c>
      <c r="T207" s="39">
        <v>805.35300000000007</v>
      </c>
      <c r="U207" s="39">
        <v>116.748</v>
      </c>
      <c r="V207" s="39">
        <v>232.589</v>
      </c>
      <c r="W207" s="39">
        <v>96.999000000000009</v>
      </c>
      <c r="X207" s="39">
        <v>20.774000000000001</v>
      </c>
      <c r="Y207" s="39">
        <v>335.24299999999999</v>
      </c>
      <c r="Z207" s="39"/>
      <c r="AA207" s="39">
        <v>3</v>
      </c>
      <c r="AB207" s="39"/>
    </row>
    <row r="208" spans="1:28" x14ac:dyDescent="0.2">
      <c r="A208" s="39" t="s">
        <v>1576</v>
      </c>
      <c r="B208" s="39">
        <v>1836.1860000000001</v>
      </c>
      <c r="C208" s="39">
        <v>377.274</v>
      </c>
      <c r="D208" s="39">
        <v>46.388000000000005</v>
      </c>
      <c r="E208" s="39">
        <v>110.98100000000001</v>
      </c>
      <c r="F208" s="39">
        <v>219.905</v>
      </c>
      <c r="G208" s="39">
        <v>742.76700000000005</v>
      </c>
      <c r="H208" s="39">
        <v>207.19500000000002</v>
      </c>
      <c r="I208" s="39">
        <v>233.99</v>
      </c>
      <c r="J208" s="39">
        <v>39.541000000000004</v>
      </c>
      <c r="K208" s="39">
        <v>176.673</v>
      </c>
      <c r="L208" s="39">
        <v>43.622</v>
      </c>
      <c r="M208" s="39">
        <v>41.746000000000002</v>
      </c>
      <c r="N208" s="39">
        <v>633.77</v>
      </c>
      <c r="O208" s="39">
        <v>76.00500000000001</v>
      </c>
      <c r="P208" s="39">
        <v>323.84000000000003</v>
      </c>
      <c r="Q208" s="39">
        <v>122.369</v>
      </c>
      <c r="R208" s="39">
        <v>81.414000000000001</v>
      </c>
      <c r="S208" s="39">
        <v>30.142000000000003</v>
      </c>
      <c r="T208" s="39">
        <v>82.375</v>
      </c>
      <c r="U208" s="39"/>
      <c r="V208" s="39">
        <v>23.613</v>
      </c>
      <c r="W208" s="39"/>
      <c r="X208" s="39">
        <v>39.562000000000005</v>
      </c>
      <c r="Y208" s="39"/>
      <c r="Z208" s="39">
        <v>19.2</v>
      </c>
      <c r="AA208" s="39"/>
      <c r="AB208" s="39"/>
    </row>
    <row r="209" spans="1:28" x14ac:dyDescent="0.2">
      <c r="A209" s="39" t="s">
        <v>1577</v>
      </c>
      <c r="B209" s="39">
        <v>651.81500000000005</v>
      </c>
      <c r="C209" s="39">
        <v>135.65700000000001</v>
      </c>
      <c r="D209" s="39">
        <v>15.144</v>
      </c>
      <c r="E209" s="39">
        <v>41.423999999999999</v>
      </c>
      <c r="F209" s="39">
        <v>79.088999999999999</v>
      </c>
      <c r="G209" s="39">
        <v>275.12299999999999</v>
      </c>
      <c r="H209" s="39">
        <v>69.775999999999996</v>
      </c>
      <c r="I209" s="39">
        <v>77.951999999999998</v>
      </c>
      <c r="J209" s="39">
        <v>8.44</v>
      </c>
      <c r="K209" s="39">
        <v>94.637</v>
      </c>
      <c r="L209" s="39">
        <v>12.787000000000001</v>
      </c>
      <c r="M209" s="39">
        <v>11.531000000000001</v>
      </c>
      <c r="N209" s="39">
        <v>227.03500000000003</v>
      </c>
      <c r="O209" s="39">
        <v>28.461000000000002</v>
      </c>
      <c r="P209" s="39">
        <v>123.426</v>
      </c>
      <c r="Q209" s="39">
        <v>37.683</v>
      </c>
      <c r="R209" s="39">
        <v>22.709</v>
      </c>
      <c r="S209" s="39">
        <v>14.756</v>
      </c>
      <c r="T209" s="39">
        <v>14</v>
      </c>
      <c r="U209" s="39"/>
      <c r="V209" s="39"/>
      <c r="W209" s="39"/>
      <c r="X209" s="39"/>
      <c r="Y209" s="39">
        <v>8.5</v>
      </c>
      <c r="Z209" s="39">
        <v>4.5</v>
      </c>
      <c r="AA209" s="39">
        <v>1</v>
      </c>
      <c r="AB209" s="39"/>
    </row>
    <row r="210" spans="1:28" x14ac:dyDescent="0.2">
      <c r="A210" s="39" t="s">
        <v>1578</v>
      </c>
      <c r="B210" s="39">
        <v>12160.27</v>
      </c>
      <c r="C210" s="39">
        <v>2871.0530000000003</v>
      </c>
      <c r="D210" s="39">
        <v>202.62300000000002</v>
      </c>
      <c r="E210" s="39">
        <v>522.60199999999998</v>
      </c>
      <c r="F210" s="39">
        <v>2145.828</v>
      </c>
      <c r="G210" s="39">
        <v>2902.0230000000001</v>
      </c>
      <c r="H210" s="39">
        <v>478.06600000000003</v>
      </c>
      <c r="I210" s="39">
        <v>1267.9059999999999</v>
      </c>
      <c r="J210" s="39">
        <v>26.087</v>
      </c>
      <c r="K210" s="39">
        <v>1083.989</v>
      </c>
      <c r="L210" s="39">
        <v>15.355</v>
      </c>
      <c r="M210" s="39">
        <v>30.62</v>
      </c>
      <c r="N210" s="39">
        <v>5714.3879999999999</v>
      </c>
      <c r="O210" s="39">
        <v>633.29</v>
      </c>
      <c r="P210" s="39">
        <v>3429.9390000000003</v>
      </c>
      <c r="Q210" s="39">
        <v>924.08</v>
      </c>
      <c r="R210" s="39">
        <v>480.173</v>
      </c>
      <c r="S210" s="39">
        <v>246.90600000000001</v>
      </c>
      <c r="T210" s="39">
        <v>672.80600000000004</v>
      </c>
      <c r="U210" s="39">
        <v>13.6</v>
      </c>
      <c r="V210" s="39">
        <v>120.7</v>
      </c>
      <c r="W210" s="39">
        <v>1</v>
      </c>
      <c r="X210" s="39">
        <v>3</v>
      </c>
      <c r="Y210" s="39">
        <v>39.5</v>
      </c>
      <c r="Z210" s="39">
        <v>485.00600000000003</v>
      </c>
      <c r="AA210" s="39">
        <v>2</v>
      </c>
      <c r="AB210" s="39">
        <v>8</v>
      </c>
    </row>
    <row r="211" spans="1:28" x14ac:dyDescent="0.2">
      <c r="A211" s="39" t="s">
        <v>1579</v>
      </c>
      <c r="B211" s="39">
        <v>137727.872</v>
      </c>
      <c r="C211" s="39">
        <v>29597.391</v>
      </c>
      <c r="D211" s="39">
        <v>2537.277</v>
      </c>
      <c r="E211" s="39">
        <v>7304.8879999999999</v>
      </c>
      <c r="F211" s="39">
        <v>19755.226000000002</v>
      </c>
      <c r="G211" s="39">
        <v>33842.105000000003</v>
      </c>
      <c r="H211" s="39">
        <v>8112.5250000000005</v>
      </c>
      <c r="I211" s="39">
        <v>11994.870999999999</v>
      </c>
      <c r="J211" s="39">
        <v>487.23</v>
      </c>
      <c r="K211" s="39">
        <v>11860.646000000001</v>
      </c>
      <c r="L211" s="39">
        <v>807.71199999999999</v>
      </c>
      <c r="M211" s="39">
        <v>579.12099999999998</v>
      </c>
      <c r="N211" s="39">
        <v>61957.057999999997</v>
      </c>
      <c r="O211" s="39">
        <v>8626.005000000001</v>
      </c>
      <c r="P211" s="39">
        <v>33994.304000000004</v>
      </c>
      <c r="Q211" s="39">
        <v>10498.993</v>
      </c>
      <c r="R211" s="39">
        <v>5312.951</v>
      </c>
      <c r="S211" s="39">
        <v>3524.8050000000003</v>
      </c>
      <c r="T211" s="39">
        <v>12331.317999999999</v>
      </c>
      <c r="U211" s="39">
        <v>596.971</v>
      </c>
      <c r="V211" s="39">
        <v>1567.9680000000001</v>
      </c>
      <c r="W211" s="39">
        <v>4244.7</v>
      </c>
      <c r="X211" s="39">
        <v>1067.4080000000001</v>
      </c>
      <c r="Y211" s="39">
        <v>3231.9110000000001</v>
      </c>
      <c r="Z211" s="39">
        <v>1043.809</v>
      </c>
      <c r="AA211" s="39">
        <v>244.727</v>
      </c>
      <c r="AB211" s="39">
        <v>333.82400000000001</v>
      </c>
    </row>
    <row r="212" spans="1:28" x14ac:dyDescent="0.2">
      <c r="A212" s="39"/>
      <c r="B212" s="39" t="s">
        <v>1306</v>
      </c>
      <c r="C212" s="39" t="s">
        <v>580</v>
      </c>
      <c r="D212" s="39" t="s">
        <v>581</v>
      </c>
      <c r="E212" s="39" t="s">
        <v>582</v>
      </c>
      <c r="F212" s="39" t="s">
        <v>583</v>
      </c>
      <c r="G212" s="39" t="s">
        <v>584</v>
      </c>
      <c r="H212" s="39" t="s">
        <v>579</v>
      </c>
      <c r="I212" s="39" t="s">
        <v>585</v>
      </c>
      <c r="J212" s="39" t="s">
        <v>586</v>
      </c>
      <c r="K212" s="39" t="s">
        <v>911</v>
      </c>
      <c r="L212" s="39" t="s">
        <v>912</v>
      </c>
      <c r="M212" s="39" t="s">
        <v>913</v>
      </c>
      <c r="N212" s="39" t="s">
        <v>914</v>
      </c>
      <c r="O212" s="39" t="s">
        <v>915</v>
      </c>
      <c r="P212" s="39" t="s">
        <v>916</v>
      </c>
      <c r="Q212" s="39" t="s">
        <v>917</v>
      </c>
      <c r="R212" s="39" t="s">
        <v>918</v>
      </c>
      <c r="S212" s="39" t="s">
        <v>919</v>
      </c>
      <c r="T212" s="39" t="s">
        <v>0</v>
      </c>
      <c r="U212" s="39" t="s">
        <v>920</v>
      </c>
      <c r="V212" s="39" t="s">
        <v>921</v>
      </c>
      <c r="W212" s="39" t="s">
        <v>922</v>
      </c>
      <c r="X212" s="39" t="s">
        <v>1307</v>
      </c>
      <c r="Y212" s="39" t="s">
        <v>1308</v>
      </c>
      <c r="Z212" s="39" t="s">
        <v>84</v>
      </c>
      <c r="AA212" s="39" t="s">
        <v>85</v>
      </c>
      <c r="AB212" s="39" t="s">
        <v>86</v>
      </c>
    </row>
    <row r="213" spans="1:28" x14ac:dyDescent="0.2">
      <c r="A213" s="39" t="s">
        <v>1596</v>
      </c>
      <c r="B213" s="39">
        <v>2261</v>
      </c>
      <c r="C213" s="39">
        <v>502</v>
      </c>
      <c r="D213" s="39">
        <v>57</v>
      </c>
      <c r="E213" s="39">
        <v>127</v>
      </c>
      <c r="F213" s="39">
        <v>318</v>
      </c>
      <c r="G213" s="39">
        <v>890</v>
      </c>
      <c r="H213" s="39">
        <v>257</v>
      </c>
      <c r="I213" s="39">
        <v>277</v>
      </c>
      <c r="J213" s="39">
        <v>45</v>
      </c>
      <c r="K213" s="39">
        <v>205</v>
      </c>
      <c r="L213" s="39">
        <v>55</v>
      </c>
      <c r="M213" s="39">
        <v>51</v>
      </c>
      <c r="N213" s="39">
        <v>756</v>
      </c>
      <c r="O213" s="39">
        <v>102</v>
      </c>
      <c r="P213" s="39">
        <v>374</v>
      </c>
      <c r="Q213" s="39">
        <v>142</v>
      </c>
      <c r="R213" s="39">
        <v>102</v>
      </c>
      <c r="S213" s="39">
        <v>43</v>
      </c>
      <c r="T213" s="39">
        <v>138</v>
      </c>
      <c r="U213" s="39"/>
      <c r="V213" s="39">
        <v>25</v>
      </c>
      <c r="W213" s="39"/>
      <c r="X213" s="39">
        <v>86</v>
      </c>
      <c r="Y213" s="39"/>
      <c r="Z213" s="39">
        <v>28</v>
      </c>
      <c r="AA213" s="39"/>
      <c r="AB213" s="39"/>
    </row>
    <row r="214" spans="1:28" x14ac:dyDescent="0.2">
      <c r="A214" s="39" t="s">
        <v>1597</v>
      </c>
      <c r="B214" s="39">
        <v>801</v>
      </c>
      <c r="C214" s="39">
        <v>175</v>
      </c>
      <c r="D214" s="39">
        <v>19</v>
      </c>
      <c r="E214" s="39">
        <v>50</v>
      </c>
      <c r="F214" s="39">
        <v>106</v>
      </c>
      <c r="G214" s="39">
        <v>328</v>
      </c>
      <c r="H214" s="39">
        <v>81</v>
      </c>
      <c r="I214" s="39">
        <v>93</v>
      </c>
      <c r="J214" s="39">
        <v>8</v>
      </c>
      <c r="K214" s="39">
        <v>124</v>
      </c>
      <c r="L214" s="39">
        <v>14</v>
      </c>
      <c r="M214" s="39">
        <v>13</v>
      </c>
      <c r="N214" s="39">
        <v>288</v>
      </c>
      <c r="O214" s="39">
        <v>33</v>
      </c>
      <c r="P214" s="39">
        <v>164</v>
      </c>
      <c r="Q214" s="39">
        <v>50</v>
      </c>
      <c r="R214" s="39">
        <v>26</v>
      </c>
      <c r="S214" s="39">
        <v>17</v>
      </c>
      <c r="T214" s="39">
        <v>16</v>
      </c>
      <c r="U214" s="39"/>
      <c r="V214" s="39"/>
      <c r="W214" s="39"/>
      <c r="X214" s="39"/>
      <c r="Y214" s="39">
        <v>8</v>
      </c>
      <c r="Z214" s="39">
        <v>7</v>
      </c>
      <c r="AA214" s="39">
        <v>1</v>
      </c>
      <c r="AB214" s="39"/>
    </row>
    <row r="215" spans="1:28" x14ac:dyDescent="0.2">
      <c r="A215" s="39" t="s">
        <v>1598</v>
      </c>
      <c r="B215" s="39">
        <v>13464</v>
      </c>
      <c r="C215" s="39">
        <v>3229</v>
      </c>
      <c r="D215" s="39">
        <v>260</v>
      </c>
      <c r="E215" s="39">
        <v>600</v>
      </c>
      <c r="F215" s="39">
        <v>2385</v>
      </c>
      <c r="G215" s="39">
        <v>3337</v>
      </c>
      <c r="H215" s="39">
        <v>588</v>
      </c>
      <c r="I215" s="39">
        <v>1447</v>
      </c>
      <c r="J215" s="39">
        <v>34</v>
      </c>
      <c r="K215" s="39">
        <v>1228</v>
      </c>
      <c r="L215" s="39">
        <v>18</v>
      </c>
      <c r="M215" s="39">
        <v>33</v>
      </c>
      <c r="N215" s="39">
        <v>6233</v>
      </c>
      <c r="O215" s="39">
        <v>697</v>
      </c>
      <c r="P215" s="39">
        <v>3721</v>
      </c>
      <c r="Q215" s="39">
        <v>1016</v>
      </c>
      <c r="R215" s="39">
        <v>538</v>
      </c>
      <c r="S215" s="39">
        <v>283</v>
      </c>
      <c r="T215" s="39">
        <v>711</v>
      </c>
      <c r="U215" s="39">
        <v>15</v>
      </c>
      <c r="V215" s="39">
        <v>120</v>
      </c>
      <c r="W215" s="39">
        <v>1</v>
      </c>
      <c r="X215" s="39">
        <v>2</v>
      </c>
      <c r="Y215" s="39">
        <v>45</v>
      </c>
      <c r="Z215" s="39">
        <v>514</v>
      </c>
      <c r="AA215" s="39">
        <v>2</v>
      </c>
      <c r="AB215" s="39">
        <v>12</v>
      </c>
    </row>
    <row r="216" spans="1:28" x14ac:dyDescent="0.2">
      <c r="A216" s="39" t="s">
        <v>1599</v>
      </c>
      <c r="B216" s="39">
        <v>161415</v>
      </c>
      <c r="C216" s="39">
        <v>35253</v>
      </c>
      <c r="D216" s="39">
        <v>3190</v>
      </c>
      <c r="E216" s="39">
        <v>8789</v>
      </c>
      <c r="F216" s="39">
        <v>23318</v>
      </c>
      <c r="G216" s="39">
        <v>40559</v>
      </c>
      <c r="H216" s="39">
        <v>9946</v>
      </c>
      <c r="I216" s="39">
        <v>14533</v>
      </c>
      <c r="J216" s="39">
        <v>602</v>
      </c>
      <c r="K216" s="39">
        <v>13832</v>
      </c>
      <c r="L216" s="39">
        <v>986</v>
      </c>
      <c r="M216" s="39">
        <v>679</v>
      </c>
      <c r="N216" s="39">
        <v>72176</v>
      </c>
      <c r="O216" s="39">
        <v>10498</v>
      </c>
      <c r="P216" s="39">
        <v>38950</v>
      </c>
      <c r="Q216" s="39">
        <v>12253</v>
      </c>
      <c r="R216" s="39">
        <v>6264</v>
      </c>
      <c r="S216" s="39">
        <v>4284</v>
      </c>
      <c r="T216" s="39">
        <v>13679</v>
      </c>
      <c r="U216" s="39">
        <v>645</v>
      </c>
      <c r="V216" s="39">
        <v>1740</v>
      </c>
      <c r="W216" s="39">
        <v>4405</v>
      </c>
      <c r="X216" s="39">
        <v>1532</v>
      </c>
      <c r="Y216" s="39">
        <v>3565</v>
      </c>
      <c r="Z216" s="39">
        <v>1170</v>
      </c>
      <c r="AA216" s="39">
        <v>264</v>
      </c>
      <c r="AB216" s="39">
        <v>362</v>
      </c>
    </row>
    <row r="217" spans="1:28" x14ac:dyDescent="0.2">
      <c r="A217" s="39" t="s">
        <v>1600</v>
      </c>
      <c r="B217" s="39">
        <v>13481</v>
      </c>
      <c r="C217" s="39">
        <v>2911</v>
      </c>
      <c r="D217" s="39">
        <v>238</v>
      </c>
      <c r="E217" s="39">
        <v>794</v>
      </c>
      <c r="F217" s="39">
        <v>1885</v>
      </c>
      <c r="G217" s="39">
        <v>3060</v>
      </c>
      <c r="H217" s="39">
        <v>668</v>
      </c>
      <c r="I217" s="39">
        <v>1189</v>
      </c>
      <c r="J217" s="39">
        <v>54</v>
      </c>
      <c r="K217" s="39">
        <v>1020</v>
      </c>
      <c r="L217" s="39">
        <v>84</v>
      </c>
      <c r="M217" s="39">
        <v>45</v>
      </c>
      <c r="N217" s="39">
        <v>5992</v>
      </c>
      <c r="O217" s="39">
        <v>850</v>
      </c>
      <c r="P217" s="39">
        <v>3177</v>
      </c>
      <c r="Q217" s="39">
        <v>1110</v>
      </c>
      <c r="R217" s="39">
        <v>548</v>
      </c>
      <c r="S217" s="39">
        <v>312</v>
      </c>
      <c r="T217" s="39">
        <v>1526</v>
      </c>
      <c r="U217" s="39">
        <v>13</v>
      </c>
      <c r="V217" s="39">
        <v>108</v>
      </c>
      <c r="W217" s="39">
        <v>1395</v>
      </c>
      <c r="X217" s="39">
        <v>8</v>
      </c>
      <c r="Y217" s="39">
        <v>2</v>
      </c>
      <c r="Z217" s="39"/>
      <c r="AA217" s="39"/>
      <c r="AB217" s="39"/>
    </row>
    <row r="218" spans="1:28" x14ac:dyDescent="0.2">
      <c r="A218" s="39" t="s">
        <v>1601</v>
      </c>
      <c r="B218" s="39">
        <v>29237</v>
      </c>
      <c r="C218" s="39">
        <v>5548</v>
      </c>
      <c r="D218" s="39">
        <v>556</v>
      </c>
      <c r="E218" s="39">
        <v>1540</v>
      </c>
      <c r="F218" s="39">
        <v>3454</v>
      </c>
      <c r="G218" s="39">
        <v>6724</v>
      </c>
      <c r="H218" s="39">
        <v>1655</v>
      </c>
      <c r="I218" s="39">
        <v>2223</v>
      </c>
      <c r="J218" s="39">
        <v>131</v>
      </c>
      <c r="K218" s="39">
        <v>2384</v>
      </c>
      <c r="L218" s="39">
        <v>179</v>
      </c>
      <c r="M218" s="39">
        <v>152</v>
      </c>
      <c r="N218" s="39">
        <v>11841</v>
      </c>
      <c r="O218" s="39">
        <v>1712</v>
      </c>
      <c r="P218" s="39">
        <v>6219</v>
      </c>
      <c r="Q218" s="39">
        <v>2055</v>
      </c>
      <c r="R218" s="39">
        <v>1123</v>
      </c>
      <c r="S218" s="39">
        <v>738</v>
      </c>
      <c r="T218" s="39">
        <v>5141</v>
      </c>
      <c r="U218" s="39">
        <v>102</v>
      </c>
      <c r="V218" s="39">
        <v>301</v>
      </c>
      <c r="W218" s="39">
        <v>350</v>
      </c>
      <c r="X218" s="39">
        <v>918</v>
      </c>
      <c r="Y218" s="39">
        <v>2323</v>
      </c>
      <c r="Z218" s="39">
        <v>583</v>
      </c>
      <c r="AA218" s="39">
        <v>227</v>
      </c>
      <c r="AB218" s="39">
        <v>338</v>
      </c>
    </row>
    <row r="219" spans="1:28" x14ac:dyDescent="0.2">
      <c r="A219" s="39" t="s">
        <v>1602</v>
      </c>
      <c r="B219" s="39">
        <v>2554</v>
      </c>
      <c r="C219" s="39"/>
      <c r="D219" s="39"/>
      <c r="E219" s="39"/>
      <c r="F219" s="39"/>
      <c r="G219" s="39">
        <v>1</v>
      </c>
      <c r="H219" s="39"/>
      <c r="I219" s="39">
        <v>1</v>
      </c>
      <c r="J219" s="39"/>
      <c r="K219" s="39"/>
      <c r="L219" s="39"/>
      <c r="M219" s="39"/>
      <c r="N219" s="39">
        <v>5</v>
      </c>
      <c r="O219" s="39"/>
      <c r="P219" s="39">
        <v>1</v>
      </c>
      <c r="Q219" s="39">
        <v>4</v>
      </c>
      <c r="R219" s="39"/>
      <c r="S219" s="39"/>
      <c r="T219" s="39">
        <v>2548</v>
      </c>
      <c r="U219" s="39"/>
      <c r="V219" s="39"/>
      <c r="W219" s="39">
        <v>2548</v>
      </c>
      <c r="X219" s="39"/>
      <c r="Y219" s="39"/>
      <c r="Z219" s="39"/>
      <c r="AA219" s="39"/>
      <c r="AB219" s="39"/>
    </row>
    <row r="220" spans="1:28" x14ac:dyDescent="0.2">
      <c r="A220" s="39" t="s">
        <v>1603</v>
      </c>
      <c r="B220" s="39">
        <v>6025</v>
      </c>
      <c r="C220" s="39">
        <v>1134</v>
      </c>
      <c r="D220" s="39">
        <v>80</v>
      </c>
      <c r="E220" s="39">
        <v>189</v>
      </c>
      <c r="F220" s="39">
        <v>866</v>
      </c>
      <c r="G220" s="39">
        <v>1387</v>
      </c>
      <c r="H220" s="39">
        <v>279</v>
      </c>
      <c r="I220" s="39">
        <v>497</v>
      </c>
      <c r="J220" s="39">
        <v>10</v>
      </c>
      <c r="K220" s="39">
        <v>571</v>
      </c>
      <c r="L220" s="39">
        <v>14</v>
      </c>
      <c r="M220" s="39">
        <v>16</v>
      </c>
      <c r="N220" s="39">
        <v>2969</v>
      </c>
      <c r="O220" s="39">
        <v>284</v>
      </c>
      <c r="P220" s="39">
        <v>1912</v>
      </c>
      <c r="Q220" s="39">
        <v>465</v>
      </c>
      <c r="R220" s="39">
        <v>202</v>
      </c>
      <c r="S220" s="39">
        <v>109</v>
      </c>
      <c r="T220" s="39">
        <v>536</v>
      </c>
      <c r="U220" s="39"/>
      <c r="V220" s="39">
        <v>90</v>
      </c>
      <c r="W220" s="39"/>
      <c r="X220" s="39"/>
      <c r="Y220" s="39">
        <v>446</v>
      </c>
      <c r="Z220" s="39"/>
      <c r="AA220" s="39"/>
      <c r="AB220" s="39"/>
    </row>
    <row r="221" spans="1:28" x14ac:dyDescent="0.2">
      <c r="A221" s="39" t="s">
        <v>1604</v>
      </c>
      <c r="B221" s="39">
        <v>2261</v>
      </c>
      <c r="C221" s="39">
        <v>502</v>
      </c>
      <c r="D221" s="39">
        <v>57</v>
      </c>
      <c r="E221" s="39">
        <v>127</v>
      </c>
      <c r="F221" s="39">
        <v>318</v>
      </c>
      <c r="G221" s="39">
        <v>890</v>
      </c>
      <c r="H221" s="39">
        <v>257</v>
      </c>
      <c r="I221" s="39">
        <v>277</v>
      </c>
      <c r="J221" s="39">
        <v>45</v>
      </c>
      <c r="K221" s="39">
        <v>205</v>
      </c>
      <c r="L221" s="39">
        <v>55</v>
      </c>
      <c r="M221" s="39">
        <v>51</v>
      </c>
      <c r="N221" s="39">
        <v>756</v>
      </c>
      <c r="O221" s="39">
        <v>102</v>
      </c>
      <c r="P221" s="39">
        <v>374</v>
      </c>
      <c r="Q221" s="39">
        <v>142</v>
      </c>
      <c r="R221" s="39">
        <v>102</v>
      </c>
      <c r="S221" s="39">
        <v>43</v>
      </c>
      <c r="T221" s="39">
        <v>138</v>
      </c>
      <c r="U221" s="39"/>
      <c r="V221" s="39">
        <v>25</v>
      </c>
      <c r="W221" s="39"/>
      <c r="X221" s="39">
        <v>86</v>
      </c>
      <c r="Y221" s="39"/>
      <c r="Z221" s="39">
        <v>28</v>
      </c>
      <c r="AA221" s="39"/>
      <c r="AB221" s="39"/>
    </row>
    <row r="222" spans="1:28" x14ac:dyDescent="0.2">
      <c r="A222" s="39" t="s">
        <v>1605</v>
      </c>
      <c r="B222" s="39">
        <v>1248</v>
      </c>
      <c r="C222" s="39">
        <v>5</v>
      </c>
      <c r="D222" s="39">
        <v>3</v>
      </c>
      <c r="E222" s="39"/>
      <c r="F222" s="39">
        <v>2</v>
      </c>
      <c r="G222" s="39">
        <v>1235</v>
      </c>
      <c r="H222" s="39">
        <v>1235</v>
      </c>
      <c r="I222" s="39"/>
      <c r="J222" s="39"/>
      <c r="K222" s="39"/>
      <c r="L222" s="39"/>
      <c r="M222" s="39"/>
      <c r="N222" s="39">
        <v>3</v>
      </c>
      <c r="O222" s="39"/>
      <c r="P222" s="39"/>
      <c r="Q222" s="39"/>
      <c r="R222" s="39">
        <v>3</v>
      </c>
      <c r="S222" s="39"/>
      <c r="T222" s="39">
        <v>5</v>
      </c>
      <c r="U222" s="39"/>
      <c r="V222" s="39"/>
      <c r="W222" s="39">
        <v>1</v>
      </c>
      <c r="X222" s="39">
        <v>2</v>
      </c>
      <c r="Y222" s="39">
        <v>1</v>
      </c>
      <c r="Z222" s="39"/>
      <c r="AA222" s="39">
        <v>1</v>
      </c>
      <c r="AB222" s="39"/>
    </row>
    <row r="223" spans="1:28" x14ac:dyDescent="0.2">
      <c r="A223" s="39" t="s">
        <v>1606</v>
      </c>
      <c r="B223" s="39">
        <v>68031</v>
      </c>
      <c r="C223" s="39">
        <v>16387</v>
      </c>
      <c r="D223" s="39">
        <v>1399</v>
      </c>
      <c r="E223" s="39">
        <v>4066</v>
      </c>
      <c r="F223" s="39">
        <v>10932</v>
      </c>
      <c r="G223" s="39">
        <v>16878</v>
      </c>
      <c r="H223" s="39">
        <v>3638</v>
      </c>
      <c r="I223" s="39">
        <v>6225</v>
      </c>
      <c r="J223" s="39">
        <v>216</v>
      </c>
      <c r="K223" s="39">
        <v>6126</v>
      </c>
      <c r="L223" s="39">
        <v>434</v>
      </c>
      <c r="M223" s="39">
        <v>241</v>
      </c>
      <c r="N223" s="39">
        <v>32905</v>
      </c>
      <c r="O223" s="39">
        <v>4813</v>
      </c>
      <c r="P223" s="39">
        <v>17040</v>
      </c>
      <c r="Q223" s="39">
        <v>5869</v>
      </c>
      <c r="R223" s="39">
        <v>3110</v>
      </c>
      <c r="S223" s="39">
        <v>2087</v>
      </c>
      <c r="T223" s="39">
        <v>1916</v>
      </c>
      <c r="U223" s="39">
        <v>352</v>
      </c>
      <c r="V223" s="39">
        <v>785</v>
      </c>
      <c r="W223" s="39">
        <v>10</v>
      </c>
      <c r="X223" s="39">
        <v>395</v>
      </c>
      <c r="Y223" s="39">
        <v>375</v>
      </c>
      <c r="Z223" s="39"/>
      <c r="AA223" s="39"/>
      <c r="AB223" s="39"/>
    </row>
    <row r="224" spans="1:28" x14ac:dyDescent="0.2">
      <c r="A224" s="39" t="s">
        <v>1607</v>
      </c>
      <c r="B224" s="39">
        <v>4621</v>
      </c>
      <c r="C224" s="39">
        <v>1045</v>
      </c>
      <c r="D224" s="39">
        <v>98</v>
      </c>
      <c r="E224" s="39">
        <v>276</v>
      </c>
      <c r="F224" s="39">
        <v>674</v>
      </c>
      <c r="G224" s="39">
        <v>1078</v>
      </c>
      <c r="H224" s="39">
        <v>209</v>
      </c>
      <c r="I224" s="39">
        <v>383</v>
      </c>
      <c r="J224" s="39">
        <v>10</v>
      </c>
      <c r="K224" s="39">
        <v>448</v>
      </c>
      <c r="L224" s="39">
        <v>12</v>
      </c>
      <c r="M224" s="39">
        <v>16</v>
      </c>
      <c r="N224" s="39">
        <v>2342</v>
      </c>
      <c r="O224" s="39">
        <v>283</v>
      </c>
      <c r="P224" s="39">
        <v>1261</v>
      </c>
      <c r="Q224" s="39">
        <v>461</v>
      </c>
      <c r="R224" s="39">
        <v>219</v>
      </c>
      <c r="S224" s="39">
        <v>125</v>
      </c>
      <c r="T224" s="39">
        <v>195</v>
      </c>
      <c r="U224" s="39">
        <v>20</v>
      </c>
      <c r="V224" s="39">
        <v>39</v>
      </c>
      <c r="W224" s="39"/>
      <c r="X224" s="39">
        <v>75</v>
      </c>
      <c r="Y224" s="39">
        <v>8</v>
      </c>
      <c r="Z224" s="39">
        <v>41</v>
      </c>
      <c r="AA224" s="39"/>
      <c r="AB224" s="39">
        <v>12</v>
      </c>
    </row>
    <row r="225" spans="1:28" x14ac:dyDescent="0.2">
      <c r="A225" s="39" t="s">
        <v>1608</v>
      </c>
      <c r="B225" s="39">
        <v>1285</v>
      </c>
      <c r="C225" s="39">
        <v>167</v>
      </c>
      <c r="D225" s="39">
        <v>30</v>
      </c>
      <c r="E225" s="39">
        <v>61</v>
      </c>
      <c r="F225" s="39">
        <v>76</v>
      </c>
      <c r="G225" s="39">
        <v>420</v>
      </c>
      <c r="H225" s="39">
        <v>245</v>
      </c>
      <c r="I225" s="39">
        <v>97</v>
      </c>
      <c r="J225" s="39">
        <v>8</v>
      </c>
      <c r="K225" s="39">
        <v>40</v>
      </c>
      <c r="L225" s="39">
        <v>17</v>
      </c>
      <c r="M225" s="39">
        <v>13</v>
      </c>
      <c r="N225" s="39">
        <v>638</v>
      </c>
      <c r="O225" s="39">
        <v>166</v>
      </c>
      <c r="P225" s="39">
        <v>321</v>
      </c>
      <c r="Q225" s="39">
        <v>116</v>
      </c>
      <c r="R225" s="39">
        <v>10</v>
      </c>
      <c r="S225" s="39">
        <v>25</v>
      </c>
      <c r="T225" s="39">
        <v>60</v>
      </c>
      <c r="U225" s="39"/>
      <c r="V225" s="39">
        <v>2</v>
      </c>
      <c r="W225" s="39"/>
      <c r="X225" s="39">
        <v>24</v>
      </c>
      <c r="Y225" s="39">
        <v>3</v>
      </c>
      <c r="Z225" s="39"/>
      <c r="AA225" s="39">
        <v>31</v>
      </c>
      <c r="AB225" s="39"/>
    </row>
    <row r="226" spans="1:28" x14ac:dyDescent="0.2">
      <c r="A226" s="39" t="s">
        <v>1609</v>
      </c>
      <c r="B226" s="39">
        <v>18776</v>
      </c>
      <c r="C226" s="39">
        <v>4230</v>
      </c>
      <c r="D226" s="39">
        <v>468</v>
      </c>
      <c r="E226" s="39">
        <v>1099</v>
      </c>
      <c r="F226" s="39">
        <v>2664</v>
      </c>
      <c r="G226" s="39">
        <v>5316</v>
      </c>
      <c r="H226" s="39">
        <v>1130</v>
      </c>
      <c r="I226" s="39">
        <v>2127</v>
      </c>
      <c r="J226" s="39">
        <v>87</v>
      </c>
      <c r="K226" s="39">
        <v>1705</v>
      </c>
      <c r="L226" s="39">
        <v>165</v>
      </c>
      <c r="M226" s="39">
        <v>102</v>
      </c>
      <c r="N226" s="39">
        <v>8337</v>
      </c>
      <c r="O226" s="39">
        <v>1584</v>
      </c>
      <c r="P226" s="39">
        <v>4825</v>
      </c>
      <c r="Q226" s="39">
        <v>977</v>
      </c>
      <c r="R226" s="39">
        <v>398</v>
      </c>
      <c r="S226" s="39">
        <v>557</v>
      </c>
      <c r="T226" s="39">
        <v>896</v>
      </c>
      <c r="U226" s="39">
        <v>144</v>
      </c>
      <c r="V226" s="39">
        <v>270</v>
      </c>
      <c r="W226" s="39">
        <v>103</v>
      </c>
      <c r="X226" s="39">
        <v>22</v>
      </c>
      <c r="Y226" s="39">
        <v>354</v>
      </c>
      <c r="Z226" s="39"/>
      <c r="AA226" s="39">
        <v>3</v>
      </c>
      <c r="AB226" s="39"/>
    </row>
    <row r="227" spans="1:28" x14ac:dyDescent="0.2">
      <c r="A227" s="39" t="s">
        <v>1610</v>
      </c>
      <c r="B227" s="39">
        <v>11369.261</v>
      </c>
      <c r="C227" s="39">
        <v>2354.8540000000003</v>
      </c>
      <c r="D227" s="39">
        <v>180.5</v>
      </c>
      <c r="E227" s="39">
        <v>643.78300000000002</v>
      </c>
      <c r="F227" s="39">
        <v>1530.5710000000001</v>
      </c>
      <c r="G227" s="39">
        <v>2483.797</v>
      </c>
      <c r="H227" s="39">
        <v>543.07799999999997</v>
      </c>
      <c r="I227" s="39">
        <v>927.60599999999999</v>
      </c>
      <c r="J227" s="39">
        <v>40.978999999999999</v>
      </c>
      <c r="K227" s="39">
        <v>861.59700000000009</v>
      </c>
      <c r="L227" s="39">
        <v>72.612000000000009</v>
      </c>
      <c r="M227" s="39">
        <v>37.925000000000004</v>
      </c>
      <c r="N227" s="39">
        <v>5055.5039999999999</v>
      </c>
      <c r="O227" s="39">
        <v>704.37200000000007</v>
      </c>
      <c r="P227" s="39">
        <v>2709.8240000000001</v>
      </c>
      <c r="Q227" s="39">
        <v>935.48200000000008</v>
      </c>
      <c r="R227" s="39">
        <v>451.99100000000004</v>
      </c>
      <c r="S227" s="39">
        <v>253.83500000000001</v>
      </c>
      <c r="T227" s="39">
        <v>1475.106</v>
      </c>
      <c r="U227" s="39">
        <v>9.5090000000000003</v>
      </c>
      <c r="V227" s="39">
        <v>91.762</v>
      </c>
      <c r="W227" s="39">
        <v>1365.2350000000001</v>
      </c>
      <c r="X227" s="39">
        <v>7.12</v>
      </c>
      <c r="Y227" s="39">
        <v>1.48</v>
      </c>
      <c r="Z227" s="39"/>
      <c r="AA227" s="39"/>
      <c r="AB227" s="39"/>
    </row>
    <row r="228" spans="1:28" x14ac:dyDescent="0.2">
      <c r="A228" s="39" t="s">
        <v>1611</v>
      </c>
      <c r="B228" s="39">
        <v>25245.065000000002</v>
      </c>
      <c r="C228" s="39">
        <v>4695.2669999999998</v>
      </c>
      <c r="D228" s="39">
        <v>466.09700000000004</v>
      </c>
      <c r="E228" s="39">
        <v>1262.06</v>
      </c>
      <c r="F228" s="39">
        <v>2967.11</v>
      </c>
      <c r="G228" s="39">
        <v>5725.6689999999999</v>
      </c>
      <c r="H228" s="39">
        <v>1389.6880000000001</v>
      </c>
      <c r="I228" s="39">
        <v>1855.4080000000001</v>
      </c>
      <c r="J228" s="39">
        <v>114.242</v>
      </c>
      <c r="K228" s="39">
        <v>2086.06</v>
      </c>
      <c r="L228" s="39">
        <v>156.358</v>
      </c>
      <c r="M228" s="39">
        <v>123.91300000000001</v>
      </c>
      <c r="N228" s="39">
        <v>10230.001</v>
      </c>
      <c r="O228" s="39">
        <v>1455.4770000000001</v>
      </c>
      <c r="P228" s="39">
        <v>5433.451</v>
      </c>
      <c r="Q228" s="39">
        <v>1761.44</v>
      </c>
      <c r="R228" s="39">
        <v>966.91600000000005</v>
      </c>
      <c r="S228" s="39">
        <v>612.71699999999998</v>
      </c>
      <c r="T228" s="39">
        <v>4594.1280000000006</v>
      </c>
      <c r="U228" s="39">
        <v>94.554000000000002</v>
      </c>
      <c r="V228" s="39">
        <v>275.21899999999999</v>
      </c>
      <c r="W228" s="39">
        <v>333.16200000000003</v>
      </c>
      <c r="X228" s="39">
        <v>661.47300000000007</v>
      </c>
      <c r="Y228" s="39">
        <v>2184.0740000000001</v>
      </c>
      <c r="Z228" s="39">
        <v>518.74200000000008</v>
      </c>
      <c r="AA228" s="39">
        <v>209.72</v>
      </c>
      <c r="AB228" s="39">
        <v>317.18400000000003</v>
      </c>
    </row>
    <row r="229" spans="1:28" x14ac:dyDescent="0.2">
      <c r="A229" s="39" t="s">
        <v>1612</v>
      </c>
      <c r="B229" s="39">
        <v>2451.6640000000002</v>
      </c>
      <c r="C229" s="39"/>
      <c r="D229" s="39"/>
      <c r="E229" s="39"/>
      <c r="F229" s="39"/>
      <c r="G229" s="39">
        <v>1</v>
      </c>
      <c r="H229" s="39"/>
      <c r="I229" s="39">
        <v>1</v>
      </c>
      <c r="J229" s="39"/>
      <c r="K229" s="39"/>
      <c r="L229" s="39"/>
      <c r="M229" s="39"/>
      <c r="N229" s="39">
        <v>4.0659999999999998</v>
      </c>
      <c r="O229" s="39"/>
      <c r="P229" s="39">
        <v>1</v>
      </c>
      <c r="Q229" s="39">
        <v>3.0660000000000003</v>
      </c>
      <c r="R229" s="39"/>
      <c r="S229" s="39"/>
      <c r="T229" s="39">
        <v>2446.598</v>
      </c>
      <c r="U229" s="39"/>
      <c r="V229" s="39"/>
      <c r="W229" s="39">
        <v>2446.598</v>
      </c>
      <c r="X229" s="39"/>
      <c r="Y229" s="39"/>
      <c r="Z229" s="39"/>
      <c r="AA229" s="39"/>
      <c r="AB229" s="39"/>
    </row>
    <row r="230" spans="1:28" x14ac:dyDescent="0.2">
      <c r="A230" s="39" t="s">
        <v>1613</v>
      </c>
      <c r="B230" s="39">
        <v>5443.8020000000006</v>
      </c>
      <c r="C230" s="39">
        <v>1031.5710000000001</v>
      </c>
      <c r="D230" s="39">
        <v>67.262</v>
      </c>
      <c r="E230" s="39">
        <v>169.08600000000001</v>
      </c>
      <c r="F230" s="39">
        <v>795.22300000000007</v>
      </c>
      <c r="G230" s="39">
        <v>1224.925</v>
      </c>
      <c r="H230" s="39">
        <v>258.55099999999999</v>
      </c>
      <c r="I230" s="39">
        <v>428.80500000000001</v>
      </c>
      <c r="J230" s="39">
        <v>8.7469999999999999</v>
      </c>
      <c r="K230" s="39">
        <v>503.416</v>
      </c>
      <c r="L230" s="39">
        <v>11.273</v>
      </c>
      <c r="M230" s="39">
        <v>14.133000000000001</v>
      </c>
      <c r="N230" s="39">
        <v>2675.6990000000001</v>
      </c>
      <c r="O230" s="39">
        <v>241.102</v>
      </c>
      <c r="P230" s="39">
        <v>1746.6790000000001</v>
      </c>
      <c r="Q230" s="39">
        <v>417.44200000000001</v>
      </c>
      <c r="R230" s="39">
        <v>171.81</v>
      </c>
      <c r="S230" s="39">
        <v>98.666000000000011</v>
      </c>
      <c r="T230" s="39">
        <v>511.60700000000003</v>
      </c>
      <c r="U230" s="39"/>
      <c r="V230" s="39">
        <v>84.432000000000002</v>
      </c>
      <c r="W230" s="39"/>
      <c r="X230" s="39"/>
      <c r="Y230" s="39">
        <v>427.17500000000001</v>
      </c>
      <c r="Z230" s="39"/>
      <c r="AA230" s="39"/>
      <c r="AB230" s="39"/>
    </row>
    <row r="231" spans="1:28" x14ac:dyDescent="0.2">
      <c r="A231" s="39" t="s">
        <v>1614</v>
      </c>
      <c r="B231" s="39">
        <v>1893.999</v>
      </c>
      <c r="C231" s="39">
        <v>425.65700000000004</v>
      </c>
      <c r="D231" s="39">
        <v>46.435000000000002</v>
      </c>
      <c r="E231" s="39">
        <v>110.438</v>
      </c>
      <c r="F231" s="39">
        <v>268.78399999999999</v>
      </c>
      <c r="G231" s="39">
        <v>745.55100000000004</v>
      </c>
      <c r="H231" s="39">
        <v>209.90200000000002</v>
      </c>
      <c r="I231" s="39">
        <v>235.43</v>
      </c>
      <c r="J231" s="39">
        <v>39.074000000000005</v>
      </c>
      <c r="K231" s="39">
        <v>175.77700000000002</v>
      </c>
      <c r="L231" s="39">
        <v>43.622</v>
      </c>
      <c r="M231" s="39">
        <v>41.746000000000002</v>
      </c>
      <c r="N231" s="39">
        <v>639.61599999999999</v>
      </c>
      <c r="O231" s="39">
        <v>74.50500000000001</v>
      </c>
      <c r="P231" s="39">
        <v>320.47800000000001</v>
      </c>
      <c r="Q231" s="39">
        <v>126.51600000000001</v>
      </c>
      <c r="R231" s="39">
        <v>86.575000000000003</v>
      </c>
      <c r="S231" s="39">
        <v>31.542000000000002</v>
      </c>
      <c r="T231" s="39">
        <v>83.174999999999997</v>
      </c>
      <c r="U231" s="39"/>
      <c r="V231" s="39">
        <v>23.613</v>
      </c>
      <c r="W231" s="39"/>
      <c r="X231" s="39">
        <v>40.362000000000002</v>
      </c>
      <c r="Y231" s="39"/>
      <c r="Z231" s="39">
        <v>19.2</v>
      </c>
      <c r="AA231" s="39"/>
      <c r="AB231" s="39"/>
    </row>
    <row r="232" spans="1:28" x14ac:dyDescent="0.2">
      <c r="A232" s="39" t="s">
        <v>1615</v>
      </c>
      <c r="B232" s="39">
        <v>933.2650000000001</v>
      </c>
      <c r="C232" s="39">
        <v>4.0330000000000004</v>
      </c>
      <c r="D232" s="39">
        <v>3</v>
      </c>
      <c r="E232" s="39"/>
      <c r="F232" s="39">
        <v>1.0330000000000001</v>
      </c>
      <c r="G232" s="39">
        <v>922.55</v>
      </c>
      <c r="H232" s="39">
        <v>922.55</v>
      </c>
      <c r="I232" s="39"/>
      <c r="J232" s="39"/>
      <c r="K232" s="39"/>
      <c r="L232" s="39"/>
      <c r="M232" s="39"/>
      <c r="N232" s="39">
        <v>2.4319999999999999</v>
      </c>
      <c r="O232" s="39"/>
      <c r="P232" s="39"/>
      <c r="Q232" s="39"/>
      <c r="R232" s="39">
        <v>2.4319999999999999</v>
      </c>
      <c r="S232" s="39"/>
      <c r="T232" s="39">
        <v>4.25</v>
      </c>
      <c r="U232" s="39"/>
      <c r="V232" s="39"/>
      <c r="W232" s="39">
        <v>0.75</v>
      </c>
      <c r="X232" s="39">
        <v>1.5</v>
      </c>
      <c r="Y232" s="39">
        <v>1</v>
      </c>
      <c r="Z232" s="39"/>
      <c r="AA232" s="39">
        <v>1</v>
      </c>
      <c r="AB232" s="39"/>
    </row>
    <row r="233" spans="1:28" x14ac:dyDescent="0.2">
      <c r="A233" s="39" t="s">
        <v>1616</v>
      </c>
      <c r="B233" s="39">
        <v>59287.409</v>
      </c>
      <c r="C233" s="39">
        <v>14194.385</v>
      </c>
      <c r="D233" s="39">
        <v>1146.8220000000001</v>
      </c>
      <c r="E233" s="39">
        <v>3487.498</v>
      </c>
      <c r="F233" s="39">
        <v>9560.0650000000005</v>
      </c>
      <c r="G233" s="39">
        <v>14337.061000000002</v>
      </c>
      <c r="H233" s="39">
        <v>3035.7710000000002</v>
      </c>
      <c r="I233" s="39">
        <v>5223.5390000000007</v>
      </c>
      <c r="J233" s="39">
        <v>179.03900000000002</v>
      </c>
      <c r="K233" s="39">
        <v>5343.9040000000005</v>
      </c>
      <c r="L233" s="39">
        <v>357.74700000000001</v>
      </c>
      <c r="M233" s="39">
        <v>197.06100000000001</v>
      </c>
      <c r="N233" s="39">
        <v>29167.711000000003</v>
      </c>
      <c r="O233" s="39">
        <v>4128.9549999999999</v>
      </c>
      <c r="P233" s="39">
        <v>15337.314</v>
      </c>
      <c r="Q233" s="39">
        <v>5234.1289999999999</v>
      </c>
      <c r="R233" s="39">
        <v>2726.855</v>
      </c>
      <c r="S233" s="39">
        <v>1740.4580000000001</v>
      </c>
      <c r="T233" s="39">
        <v>1588.2520000000002</v>
      </c>
      <c r="U233" s="39">
        <v>345.33600000000001</v>
      </c>
      <c r="V233" s="39">
        <v>712.63900000000001</v>
      </c>
      <c r="W233" s="39">
        <v>8.9870000000000001</v>
      </c>
      <c r="X233" s="39">
        <v>264.51499999999999</v>
      </c>
      <c r="Y233" s="39">
        <v>256.77500000000003</v>
      </c>
      <c r="Z233" s="39"/>
      <c r="AA233" s="39"/>
      <c r="AB233" s="39"/>
    </row>
    <row r="234" spans="1:28" x14ac:dyDescent="0.2">
      <c r="A234" s="39" t="s">
        <v>1617</v>
      </c>
      <c r="B234" s="39">
        <v>3954.9060000000004</v>
      </c>
      <c r="C234" s="39">
        <v>883.88499999999999</v>
      </c>
      <c r="D234" s="39">
        <v>81.713000000000008</v>
      </c>
      <c r="E234" s="39">
        <v>230.01300000000001</v>
      </c>
      <c r="F234" s="39">
        <v>572.15899999999999</v>
      </c>
      <c r="G234" s="39">
        <v>932.2650000000001</v>
      </c>
      <c r="H234" s="39">
        <v>180.501</v>
      </c>
      <c r="I234" s="39">
        <v>321.63300000000004</v>
      </c>
      <c r="J234" s="39">
        <v>9.4130000000000003</v>
      </c>
      <c r="K234" s="39">
        <v>394.75800000000004</v>
      </c>
      <c r="L234" s="39">
        <v>10.88</v>
      </c>
      <c r="M234" s="39">
        <v>15.08</v>
      </c>
      <c r="N234" s="39">
        <v>2019.316</v>
      </c>
      <c r="O234" s="39">
        <v>251.45100000000002</v>
      </c>
      <c r="P234" s="39">
        <v>1074.115</v>
      </c>
      <c r="Q234" s="39">
        <v>406.74700000000001</v>
      </c>
      <c r="R234" s="39">
        <v>182.84100000000001</v>
      </c>
      <c r="S234" s="39">
        <v>104.16200000000001</v>
      </c>
      <c r="T234" s="39">
        <v>119.44</v>
      </c>
      <c r="U234" s="39">
        <v>17.497</v>
      </c>
      <c r="V234" s="39">
        <v>30.02</v>
      </c>
      <c r="W234" s="39"/>
      <c r="X234" s="39">
        <v>35.786999999999999</v>
      </c>
      <c r="Y234" s="39">
        <v>7.5</v>
      </c>
      <c r="Z234" s="39">
        <v>18.936</v>
      </c>
      <c r="AA234" s="39"/>
      <c r="AB234" s="39">
        <v>9.7000000000000011</v>
      </c>
    </row>
    <row r="235" spans="1:28" x14ac:dyDescent="0.2">
      <c r="A235" s="39" t="s">
        <v>1618</v>
      </c>
      <c r="B235" s="39">
        <v>1069.1300000000001</v>
      </c>
      <c r="C235" s="39">
        <v>133.18899999999999</v>
      </c>
      <c r="D235" s="39">
        <v>21.531000000000002</v>
      </c>
      <c r="E235" s="39">
        <v>46.018000000000001</v>
      </c>
      <c r="F235" s="39">
        <v>65.64</v>
      </c>
      <c r="G235" s="39">
        <v>325.44300000000004</v>
      </c>
      <c r="H235" s="39">
        <v>186.68900000000002</v>
      </c>
      <c r="I235" s="39">
        <v>75.588999999999999</v>
      </c>
      <c r="J235" s="39">
        <v>6.1</v>
      </c>
      <c r="K235" s="39">
        <v>32.664999999999999</v>
      </c>
      <c r="L235" s="39">
        <v>13.867000000000001</v>
      </c>
      <c r="M235" s="39">
        <v>10.533000000000001</v>
      </c>
      <c r="N235" s="39">
        <v>558.47800000000007</v>
      </c>
      <c r="O235" s="39">
        <v>149.696</v>
      </c>
      <c r="P235" s="39">
        <v>283.072</v>
      </c>
      <c r="Q235" s="39">
        <v>97.904000000000011</v>
      </c>
      <c r="R235" s="39">
        <v>6.726</v>
      </c>
      <c r="S235" s="39">
        <v>21.08</v>
      </c>
      <c r="T235" s="39">
        <v>52.02</v>
      </c>
      <c r="U235" s="39"/>
      <c r="V235" s="39">
        <v>2</v>
      </c>
      <c r="W235" s="39"/>
      <c r="X235" s="39">
        <v>18.013000000000002</v>
      </c>
      <c r="Y235" s="39">
        <v>3</v>
      </c>
      <c r="Z235" s="39"/>
      <c r="AA235" s="39">
        <v>29.007000000000001</v>
      </c>
      <c r="AB235" s="39"/>
    </row>
    <row r="236" spans="1:28" x14ac:dyDescent="0.2">
      <c r="A236" s="39" t="s">
        <v>1619</v>
      </c>
      <c r="B236" s="39">
        <v>13838.798000000001</v>
      </c>
      <c r="C236" s="39">
        <v>3034.56</v>
      </c>
      <c r="D236" s="39">
        <v>325.76300000000003</v>
      </c>
      <c r="E236" s="39">
        <v>784.91899999999998</v>
      </c>
      <c r="F236" s="39">
        <v>1923.8780000000002</v>
      </c>
      <c r="G236" s="39">
        <v>4117.7570000000005</v>
      </c>
      <c r="H236" s="39">
        <v>845.23300000000006</v>
      </c>
      <c r="I236" s="39">
        <v>1625.3890000000001</v>
      </c>
      <c r="J236" s="39">
        <v>67.27</v>
      </c>
      <c r="K236" s="39">
        <v>1381.924</v>
      </c>
      <c r="L236" s="39">
        <v>116.361</v>
      </c>
      <c r="M236" s="39">
        <v>81.58</v>
      </c>
      <c r="N236" s="39">
        <v>5875.6950000000006</v>
      </c>
      <c r="O236" s="39">
        <v>959.42</v>
      </c>
      <c r="P236" s="39">
        <v>3620.9960000000001</v>
      </c>
      <c r="Q236" s="39">
        <v>641.928</v>
      </c>
      <c r="R236" s="39">
        <v>261.56200000000001</v>
      </c>
      <c r="S236" s="39">
        <v>391.78900000000004</v>
      </c>
      <c r="T236" s="39">
        <v>810.78600000000006</v>
      </c>
      <c r="U236" s="39">
        <v>116.081</v>
      </c>
      <c r="V236" s="39">
        <v>242.23600000000002</v>
      </c>
      <c r="W236" s="39">
        <v>97.999000000000009</v>
      </c>
      <c r="X236" s="39">
        <v>20.774000000000001</v>
      </c>
      <c r="Y236" s="39">
        <v>330.69600000000003</v>
      </c>
      <c r="Z236" s="39"/>
      <c r="AA236" s="39">
        <v>3</v>
      </c>
      <c r="AB236" s="39"/>
    </row>
    <row r="237" spans="1:28" x14ac:dyDescent="0.2">
      <c r="A237" s="39" t="s">
        <v>1620</v>
      </c>
      <c r="B237" s="39">
        <v>1893.999</v>
      </c>
      <c r="C237" s="39">
        <v>425.65700000000004</v>
      </c>
      <c r="D237" s="39">
        <v>46.435000000000002</v>
      </c>
      <c r="E237" s="39">
        <v>110.438</v>
      </c>
      <c r="F237" s="39">
        <v>268.78399999999999</v>
      </c>
      <c r="G237" s="39">
        <v>745.55100000000004</v>
      </c>
      <c r="H237" s="39">
        <v>209.90200000000002</v>
      </c>
      <c r="I237" s="39">
        <v>235.43</v>
      </c>
      <c r="J237" s="39">
        <v>39.074000000000005</v>
      </c>
      <c r="K237" s="39">
        <v>175.77700000000002</v>
      </c>
      <c r="L237" s="39">
        <v>43.622</v>
      </c>
      <c r="M237" s="39">
        <v>41.746000000000002</v>
      </c>
      <c r="N237" s="39">
        <v>639.61599999999999</v>
      </c>
      <c r="O237" s="39">
        <v>74.50500000000001</v>
      </c>
      <c r="P237" s="39">
        <v>320.47800000000001</v>
      </c>
      <c r="Q237" s="39">
        <v>126.51600000000001</v>
      </c>
      <c r="R237" s="39">
        <v>86.575000000000003</v>
      </c>
      <c r="S237" s="39">
        <v>31.542000000000002</v>
      </c>
      <c r="T237" s="39">
        <v>83.174999999999997</v>
      </c>
      <c r="U237" s="39"/>
      <c r="V237" s="39">
        <v>23.613</v>
      </c>
      <c r="W237" s="39"/>
      <c r="X237" s="39">
        <v>40.362000000000002</v>
      </c>
      <c r="Y237" s="39"/>
      <c r="Z237" s="39">
        <v>19.2</v>
      </c>
      <c r="AA237" s="39"/>
      <c r="AB237" s="39"/>
    </row>
    <row r="238" spans="1:28" x14ac:dyDescent="0.2">
      <c r="A238" s="39" t="s">
        <v>1621</v>
      </c>
      <c r="B238" s="39">
        <v>642.31200000000001</v>
      </c>
      <c r="C238" s="39">
        <v>137.71299999999999</v>
      </c>
      <c r="D238" s="39">
        <v>16.437000000000001</v>
      </c>
      <c r="E238" s="39">
        <v>40.774000000000001</v>
      </c>
      <c r="F238" s="39">
        <v>80.50200000000001</v>
      </c>
      <c r="G238" s="39">
        <v>266.63800000000003</v>
      </c>
      <c r="H238" s="39">
        <v>66.747</v>
      </c>
      <c r="I238" s="39">
        <v>74.069000000000003</v>
      </c>
      <c r="J238" s="39">
        <v>7.5070000000000006</v>
      </c>
      <c r="K238" s="39">
        <v>92.837000000000003</v>
      </c>
      <c r="L238" s="39">
        <v>12.947000000000001</v>
      </c>
      <c r="M238" s="39">
        <v>12.531000000000001</v>
      </c>
      <c r="N238" s="39">
        <v>225.36100000000002</v>
      </c>
      <c r="O238" s="39">
        <v>27.061</v>
      </c>
      <c r="P238" s="39">
        <v>122.334</v>
      </c>
      <c r="Q238" s="39">
        <v>38.683</v>
      </c>
      <c r="R238" s="39">
        <v>22.527000000000001</v>
      </c>
      <c r="S238" s="39">
        <v>14.756</v>
      </c>
      <c r="T238" s="39">
        <v>12.6</v>
      </c>
      <c r="U238" s="39"/>
      <c r="V238" s="39"/>
      <c r="W238" s="39"/>
      <c r="X238" s="39"/>
      <c r="Y238" s="39">
        <v>7.5</v>
      </c>
      <c r="Z238" s="39">
        <v>4.0999999999999996</v>
      </c>
      <c r="AA238" s="39">
        <v>1</v>
      </c>
      <c r="AB238" s="39"/>
    </row>
    <row r="239" spans="1:28" x14ac:dyDescent="0.2">
      <c r="A239" s="39" t="s">
        <v>1622</v>
      </c>
      <c r="B239" s="39">
        <v>12180.429</v>
      </c>
      <c r="C239" s="39">
        <v>2875.9030000000002</v>
      </c>
      <c r="D239" s="39">
        <v>200.851</v>
      </c>
      <c r="E239" s="39">
        <v>530.94400000000007</v>
      </c>
      <c r="F239" s="39">
        <v>2144.1080000000002</v>
      </c>
      <c r="G239" s="39">
        <v>2917.1280000000002</v>
      </c>
      <c r="H239" s="39">
        <v>481.20700000000005</v>
      </c>
      <c r="I239" s="39">
        <v>1273.1690000000001</v>
      </c>
      <c r="J239" s="39">
        <v>26.795000000000002</v>
      </c>
      <c r="K239" s="39">
        <v>1093.576</v>
      </c>
      <c r="L239" s="39">
        <v>14.361000000000001</v>
      </c>
      <c r="M239" s="39">
        <v>28.02</v>
      </c>
      <c r="N239" s="39">
        <v>5728.98</v>
      </c>
      <c r="O239" s="39">
        <v>630.90700000000004</v>
      </c>
      <c r="P239" s="39">
        <v>3429.4180000000001</v>
      </c>
      <c r="Q239" s="39">
        <v>942.9430000000001</v>
      </c>
      <c r="R239" s="39">
        <v>482.16900000000004</v>
      </c>
      <c r="S239" s="39">
        <v>243.54300000000001</v>
      </c>
      <c r="T239" s="39">
        <v>658.41800000000001</v>
      </c>
      <c r="U239" s="39">
        <v>14.1</v>
      </c>
      <c r="V239" s="39">
        <v>119.7</v>
      </c>
      <c r="W239" s="39">
        <v>1</v>
      </c>
      <c r="X239" s="39">
        <v>2</v>
      </c>
      <c r="Y239" s="39">
        <v>38.9</v>
      </c>
      <c r="Z239" s="39">
        <v>472.71800000000002</v>
      </c>
      <c r="AA239" s="39">
        <v>2</v>
      </c>
      <c r="AB239" s="39">
        <v>8</v>
      </c>
    </row>
    <row r="240" spans="1:28" x14ac:dyDescent="0.2">
      <c r="A240" s="39" t="s">
        <v>1623</v>
      </c>
      <c r="B240" s="39">
        <v>138310.04</v>
      </c>
      <c r="C240" s="39">
        <v>29771.017</v>
      </c>
      <c r="D240" s="39">
        <v>2556.4110000000001</v>
      </c>
      <c r="E240" s="39">
        <v>7305.5330000000004</v>
      </c>
      <c r="F240" s="39">
        <v>19909.073</v>
      </c>
      <c r="G240" s="39">
        <v>33999.784</v>
      </c>
      <c r="H240" s="39">
        <v>8119.9170000000004</v>
      </c>
      <c r="I240" s="39">
        <v>12041.637000000001</v>
      </c>
      <c r="J240" s="39">
        <v>499.166</v>
      </c>
      <c r="K240" s="39">
        <v>11966.513999999999</v>
      </c>
      <c r="L240" s="39">
        <v>810.02800000000002</v>
      </c>
      <c r="M240" s="39">
        <v>562.52200000000005</v>
      </c>
      <c r="N240" s="39">
        <v>62182.858999999997</v>
      </c>
      <c r="O240" s="39">
        <v>8622.9459999999999</v>
      </c>
      <c r="P240" s="39">
        <v>34078.680999999997</v>
      </c>
      <c r="Q240" s="39">
        <v>10606.28</v>
      </c>
      <c r="R240" s="39">
        <v>5362.4040000000005</v>
      </c>
      <c r="S240" s="39">
        <v>3512.5480000000002</v>
      </c>
      <c r="T240" s="39">
        <v>12356.38</v>
      </c>
      <c r="U240" s="39">
        <v>597.077</v>
      </c>
      <c r="V240" s="39">
        <v>1581.6210000000001</v>
      </c>
      <c r="W240" s="39">
        <v>4253.7309999999998</v>
      </c>
      <c r="X240" s="39">
        <v>1051.5440000000001</v>
      </c>
      <c r="Y240" s="39">
        <v>3258.1</v>
      </c>
      <c r="Z240" s="39">
        <v>1033.6960000000001</v>
      </c>
      <c r="AA240" s="39">
        <v>245.727</v>
      </c>
      <c r="AB240" s="39">
        <v>334.88400000000001</v>
      </c>
    </row>
    <row r="241" spans="1:28" x14ac:dyDescent="0.2">
      <c r="A241" s="39"/>
      <c r="B241" s="39" t="s">
        <v>1306</v>
      </c>
      <c r="C241" s="39" t="s">
        <v>580</v>
      </c>
      <c r="D241" s="39" t="s">
        <v>581</v>
      </c>
      <c r="E241" s="39" t="s">
        <v>582</v>
      </c>
      <c r="F241" s="39" t="s">
        <v>583</v>
      </c>
      <c r="G241" s="39" t="s">
        <v>584</v>
      </c>
      <c r="H241" s="39" t="s">
        <v>579</v>
      </c>
      <c r="I241" s="39" t="s">
        <v>585</v>
      </c>
      <c r="J241" s="39" t="s">
        <v>586</v>
      </c>
      <c r="K241" s="39" t="s">
        <v>911</v>
      </c>
      <c r="L241" s="39" t="s">
        <v>912</v>
      </c>
      <c r="M241" s="39" t="s">
        <v>913</v>
      </c>
      <c r="N241" s="39" t="s">
        <v>914</v>
      </c>
      <c r="O241" s="39" t="s">
        <v>915</v>
      </c>
      <c r="P241" s="39" t="s">
        <v>916</v>
      </c>
      <c r="Q241" s="39" t="s">
        <v>917</v>
      </c>
      <c r="R241" s="39" t="s">
        <v>918</v>
      </c>
      <c r="S241" s="39" t="s">
        <v>919</v>
      </c>
      <c r="T241" s="39" t="s">
        <v>0</v>
      </c>
      <c r="U241" s="39" t="s">
        <v>920</v>
      </c>
      <c r="V241" s="39" t="s">
        <v>921</v>
      </c>
      <c r="W241" s="39" t="s">
        <v>922</v>
      </c>
      <c r="X241" s="39" t="s">
        <v>1307</v>
      </c>
      <c r="Y241" s="39" t="s">
        <v>1308</v>
      </c>
      <c r="Z241" s="39" t="s">
        <v>84</v>
      </c>
      <c r="AA241" s="39" t="s">
        <v>85</v>
      </c>
      <c r="AB241" s="39" t="s">
        <v>86</v>
      </c>
    </row>
    <row r="242" spans="1:28" x14ac:dyDescent="0.2">
      <c r="A242" s="39" t="s">
        <v>1624</v>
      </c>
      <c r="B242" s="39">
        <v>820</v>
      </c>
      <c r="C242" s="39">
        <v>171</v>
      </c>
      <c r="D242" s="39">
        <v>19</v>
      </c>
      <c r="E242" s="39">
        <v>49</v>
      </c>
      <c r="F242" s="39">
        <v>103</v>
      </c>
      <c r="G242" s="39">
        <v>327</v>
      </c>
      <c r="H242" s="39">
        <v>82</v>
      </c>
      <c r="I242" s="39">
        <v>93</v>
      </c>
      <c r="J242" s="39">
        <v>8</v>
      </c>
      <c r="K242" s="39">
        <v>121</v>
      </c>
      <c r="L242" s="39">
        <v>15</v>
      </c>
      <c r="M242" s="39">
        <v>13</v>
      </c>
      <c r="N242" s="39">
        <v>289</v>
      </c>
      <c r="O242" s="39">
        <v>37</v>
      </c>
      <c r="P242" s="39">
        <v>165</v>
      </c>
      <c r="Q242" s="39">
        <v>47</v>
      </c>
      <c r="R242" s="39">
        <v>27</v>
      </c>
      <c r="S242" s="39">
        <v>17</v>
      </c>
      <c r="T242" s="39">
        <v>46</v>
      </c>
      <c r="U242" s="39"/>
      <c r="V242" s="39"/>
      <c r="W242" s="39"/>
      <c r="X242" s="39"/>
      <c r="Y242" s="39">
        <v>10</v>
      </c>
      <c r="Z242" s="39">
        <v>36</v>
      </c>
      <c r="AA242" s="39">
        <v>1</v>
      </c>
      <c r="AB242" s="39"/>
    </row>
    <row r="243" spans="1:28" x14ac:dyDescent="0.2">
      <c r="A243" s="39" t="s">
        <v>1625</v>
      </c>
      <c r="B243" s="39">
        <v>13440</v>
      </c>
      <c r="C243" s="39">
        <v>3223</v>
      </c>
      <c r="D243" s="39">
        <v>263</v>
      </c>
      <c r="E243" s="39">
        <v>592</v>
      </c>
      <c r="F243" s="39">
        <v>2379</v>
      </c>
      <c r="G243" s="39">
        <v>3307</v>
      </c>
      <c r="H243" s="39">
        <v>586</v>
      </c>
      <c r="I243" s="39">
        <v>1425</v>
      </c>
      <c r="J243" s="39">
        <v>31</v>
      </c>
      <c r="K243" s="39">
        <v>1222</v>
      </c>
      <c r="L243" s="39">
        <v>20</v>
      </c>
      <c r="M243" s="39">
        <v>32</v>
      </c>
      <c r="N243" s="39">
        <v>6200</v>
      </c>
      <c r="O243" s="39">
        <v>688</v>
      </c>
      <c r="P243" s="39">
        <v>3728</v>
      </c>
      <c r="Q243" s="39">
        <v>1007</v>
      </c>
      <c r="R243" s="39">
        <v>521</v>
      </c>
      <c r="S243" s="39">
        <v>274</v>
      </c>
      <c r="T243" s="39">
        <v>781</v>
      </c>
      <c r="U243" s="39">
        <v>15</v>
      </c>
      <c r="V243" s="39">
        <v>128</v>
      </c>
      <c r="W243" s="39">
        <v>1</v>
      </c>
      <c r="X243" s="39">
        <v>2</v>
      </c>
      <c r="Y243" s="39">
        <v>48</v>
      </c>
      <c r="Z243" s="39">
        <v>573</v>
      </c>
      <c r="AA243" s="39">
        <v>2</v>
      </c>
      <c r="AB243" s="39">
        <v>12</v>
      </c>
    </row>
    <row r="244" spans="1:28" x14ac:dyDescent="0.2">
      <c r="A244" s="39" t="s">
        <v>1626</v>
      </c>
      <c r="B244" s="39">
        <v>161656</v>
      </c>
      <c r="C244" s="39">
        <v>35399</v>
      </c>
      <c r="D244" s="39">
        <v>3237</v>
      </c>
      <c r="E244" s="39">
        <v>8799</v>
      </c>
      <c r="F244" s="39">
        <v>23397</v>
      </c>
      <c r="G244" s="39">
        <v>40328</v>
      </c>
      <c r="H244" s="39">
        <v>9973</v>
      </c>
      <c r="I244" s="39">
        <v>14520</v>
      </c>
      <c r="J244" s="39">
        <v>606</v>
      </c>
      <c r="K244" s="39">
        <v>13585</v>
      </c>
      <c r="L244" s="39">
        <v>989</v>
      </c>
      <c r="M244" s="39">
        <v>673</v>
      </c>
      <c r="N244" s="39">
        <v>72352</v>
      </c>
      <c r="O244" s="39">
        <v>10532</v>
      </c>
      <c r="P244" s="39">
        <v>39065</v>
      </c>
      <c r="Q244" s="39">
        <v>12290</v>
      </c>
      <c r="R244" s="39">
        <v>6289</v>
      </c>
      <c r="S244" s="39">
        <v>4246</v>
      </c>
      <c r="T244" s="39">
        <v>13862</v>
      </c>
      <c r="U244" s="39">
        <v>643</v>
      </c>
      <c r="V244" s="39">
        <v>1752</v>
      </c>
      <c r="W244" s="39">
        <v>4453</v>
      </c>
      <c r="X244" s="39">
        <v>1545</v>
      </c>
      <c r="Y244" s="39">
        <v>3572</v>
      </c>
      <c r="Z244" s="39">
        <v>1274</v>
      </c>
      <c r="AA244" s="39">
        <v>255</v>
      </c>
      <c r="AB244" s="39">
        <v>374</v>
      </c>
    </row>
    <row r="245" spans="1:28" x14ac:dyDescent="0.2">
      <c r="A245" s="39" t="s">
        <v>1627</v>
      </c>
      <c r="B245" s="39">
        <v>13515</v>
      </c>
      <c r="C245" s="39">
        <v>2939</v>
      </c>
      <c r="D245" s="39">
        <v>237</v>
      </c>
      <c r="E245" s="39">
        <v>785</v>
      </c>
      <c r="F245" s="39">
        <v>1922</v>
      </c>
      <c r="G245" s="39">
        <v>3027</v>
      </c>
      <c r="H245" s="39">
        <v>657</v>
      </c>
      <c r="I245" s="39">
        <v>1182</v>
      </c>
      <c r="J245" s="39">
        <v>56</v>
      </c>
      <c r="K245" s="39">
        <v>1003</v>
      </c>
      <c r="L245" s="39">
        <v>87</v>
      </c>
      <c r="M245" s="39">
        <v>43</v>
      </c>
      <c r="N245" s="39">
        <v>6024</v>
      </c>
      <c r="O245" s="39">
        <v>842</v>
      </c>
      <c r="P245" s="39">
        <v>3202</v>
      </c>
      <c r="Q245" s="39">
        <v>1118</v>
      </c>
      <c r="R245" s="39">
        <v>557</v>
      </c>
      <c r="S245" s="39">
        <v>311</v>
      </c>
      <c r="T245" s="39">
        <v>1538</v>
      </c>
      <c r="U245" s="39">
        <v>13</v>
      </c>
      <c r="V245" s="39">
        <v>108</v>
      </c>
      <c r="W245" s="39">
        <v>1407</v>
      </c>
      <c r="X245" s="39">
        <v>8</v>
      </c>
      <c r="Y245" s="39">
        <v>2</v>
      </c>
      <c r="Z245" s="39"/>
      <c r="AA245" s="39"/>
      <c r="AB245" s="39"/>
    </row>
    <row r="246" spans="1:28" x14ac:dyDescent="0.2">
      <c r="A246" s="39" t="s">
        <v>1628</v>
      </c>
      <c r="B246" s="39">
        <v>29227</v>
      </c>
      <c r="C246" s="39">
        <v>5572</v>
      </c>
      <c r="D246" s="39">
        <v>571</v>
      </c>
      <c r="E246" s="39">
        <v>1542</v>
      </c>
      <c r="F246" s="39">
        <v>3460</v>
      </c>
      <c r="G246" s="39">
        <v>6661</v>
      </c>
      <c r="H246" s="39">
        <v>1672</v>
      </c>
      <c r="I246" s="39">
        <v>2234</v>
      </c>
      <c r="J246" s="39">
        <v>131</v>
      </c>
      <c r="K246" s="39">
        <v>2297</v>
      </c>
      <c r="L246" s="39">
        <v>179</v>
      </c>
      <c r="M246" s="39">
        <v>148</v>
      </c>
      <c r="N246" s="39">
        <v>11824</v>
      </c>
      <c r="O246" s="39">
        <v>1703</v>
      </c>
      <c r="P246" s="39">
        <v>6203</v>
      </c>
      <c r="Q246" s="39">
        <v>2065</v>
      </c>
      <c r="R246" s="39">
        <v>1131</v>
      </c>
      <c r="S246" s="39">
        <v>728</v>
      </c>
      <c r="T246" s="39">
        <v>5186</v>
      </c>
      <c r="U246" s="39">
        <v>103</v>
      </c>
      <c r="V246" s="39">
        <v>300</v>
      </c>
      <c r="W246" s="39">
        <v>357</v>
      </c>
      <c r="X246" s="39">
        <v>931</v>
      </c>
      <c r="Y246" s="39">
        <v>2328</v>
      </c>
      <c r="Z246" s="39">
        <v>600</v>
      </c>
      <c r="AA246" s="39">
        <v>218</v>
      </c>
      <c r="AB246" s="39">
        <v>350</v>
      </c>
    </row>
    <row r="247" spans="1:28" x14ac:dyDescent="0.2">
      <c r="A247" s="39" t="s">
        <v>1629</v>
      </c>
      <c r="B247" s="39">
        <v>2581</v>
      </c>
      <c r="C247" s="39"/>
      <c r="D247" s="39"/>
      <c r="E247" s="39"/>
      <c r="F247" s="39"/>
      <c r="G247" s="39">
        <v>2</v>
      </c>
      <c r="H247" s="39">
        <v>1</v>
      </c>
      <c r="I247" s="39">
        <v>1</v>
      </c>
      <c r="J247" s="39"/>
      <c r="K247" s="39"/>
      <c r="L247" s="39"/>
      <c r="M247" s="39"/>
      <c r="N247" s="39">
        <v>4</v>
      </c>
      <c r="O247" s="39"/>
      <c r="P247" s="39"/>
      <c r="Q247" s="39">
        <v>4</v>
      </c>
      <c r="R247" s="39"/>
      <c r="S247" s="39"/>
      <c r="T247" s="39">
        <v>2575</v>
      </c>
      <c r="U247" s="39"/>
      <c r="V247" s="39"/>
      <c r="W247" s="39">
        <v>2575</v>
      </c>
      <c r="X247" s="39"/>
      <c r="Y247" s="39"/>
      <c r="Z247" s="39"/>
      <c r="AA247" s="39"/>
      <c r="AB247" s="39"/>
    </row>
    <row r="248" spans="1:28" x14ac:dyDescent="0.2">
      <c r="A248" s="39" t="s">
        <v>1630</v>
      </c>
      <c r="B248" s="39">
        <v>6040</v>
      </c>
      <c r="C248" s="39">
        <v>1135</v>
      </c>
      <c r="D248" s="39">
        <v>79</v>
      </c>
      <c r="E248" s="39">
        <v>187</v>
      </c>
      <c r="F248" s="39">
        <v>869</v>
      </c>
      <c r="G248" s="39">
        <v>1383</v>
      </c>
      <c r="H248" s="39">
        <v>278</v>
      </c>
      <c r="I248" s="39">
        <v>493</v>
      </c>
      <c r="J248" s="39">
        <v>11</v>
      </c>
      <c r="K248" s="39">
        <v>569</v>
      </c>
      <c r="L248" s="39">
        <v>16</v>
      </c>
      <c r="M248" s="39">
        <v>16</v>
      </c>
      <c r="N248" s="39">
        <v>2985</v>
      </c>
      <c r="O248" s="39">
        <v>284</v>
      </c>
      <c r="P248" s="39">
        <v>1930</v>
      </c>
      <c r="Q248" s="39">
        <v>464</v>
      </c>
      <c r="R248" s="39">
        <v>201</v>
      </c>
      <c r="S248" s="39">
        <v>109</v>
      </c>
      <c r="T248" s="39">
        <v>538</v>
      </c>
      <c r="U248" s="39"/>
      <c r="V248" s="39">
        <v>90</v>
      </c>
      <c r="W248" s="39"/>
      <c r="X248" s="39"/>
      <c r="Y248" s="39">
        <v>448</v>
      </c>
      <c r="Z248" s="39"/>
      <c r="AA248" s="39"/>
      <c r="AB248" s="39"/>
    </row>
    <row r="249" spans="1:28" x14ac:dyDescent="0.2">
      <c r="A249" s="39" t="s">
        <v>1650</v>
      </c>
      <c r="B249" s="39">
        <v>2251</v>
      </c>
      <c r="C249" s="39">
        <v>500</v>
      </c>
      <c r="D249" s="39">
        <v>57</v>
      </c>
      <c r="E249" s="39">
        <v>127</v>
      </c>
      <c r="F249" s="39">
        <v>316</v>
      </c>
      <c r="G249" s="39">
        <v>893</v>
      </c>
      <c r="H249" s="39">
        <v>261</v>
      </c>
      <c r="I249" s="39">
        <v>279</v>
      </c>
      <c r="J249" s="39">
        <v>45</v>
      </c>
      <c r="K249" s="39">
        <v>202</v>
      </c>
      <c r="L249" s="39">
        <v>55</v>
      </c>
      <c r="M249" s="39">
        <v>51</v>
      </c>
      <c r="N249" s="39">
        <v>744</v>
      </c>
      <c r="O249" s="39">
        <v>102</v>
      </c>
      <c r="P249" s="39">
        <v>361</v>
      </c>
      <c r="Q249" s="39">
        <v>144</v>
      </c>
      <c r="R249" s="39">
        <v>102</v>
      </c>
      <c r="S249" s="39">
        <v>42</v>
      </c>
      <c r="T249" s="39">
        <v>138</v>
      </c>
      <c r="U249" s="39"/>
      <c r="V249" s="39">
        <v>25</v>
      </c>
      <c r="W249" s="39"/>
      <c r="X249" s="39">
        <v>86</v>
      </c>
      <c r="Y249" s="39"/>
      <c r="Z249" s="39">
        <v>28</v>
      </c>
      <c r="AA249" s="39"/>
      <c r="AB249" s="39"/>
    </row>
    <row r="250" spans="1:28" x14ac:dyDescent="0.2">
      <c r="A250" s="39" t="s">
        <v>1631</v>
      </c>
      <c r="B250" s="39">
        <v>1204</v>
      </c>
      <c r="C250" s="39">
        <v>6</v>
      </c>
      <c r="D250" s="39">
        <v>3</v>
      </c>
      <c r="E250" s="39">
        <v>1</v>
      </c>
      <c r="F250" s="39">
        <v>2</v>
      </c>
      <c r="G250" s="39">
        <v>1191</v>
      </c>
      <c r="H250" s="39">
        <v>1190</v>
      </c>
      <c r="I250" s="39">
        <v>1</v>
      </c>
      <c r="J250" s="39"/>
      <c r="K250" s="39"/>
      <c r="L250" s="39"/>
      <c r="M250" s="39"/>
      <c r="N250" s="39">
        <v>3</v>
      </c>
      <c r="O250" s="39"/>
      <c r="P250" s="39"/>
      <c r="Q250" s="39"/>
      <c r="R250" s="39">
        <v>3</v>
      </c>
      <c r="S250" s="39"/>
      <c r="T250" s="39">
        <v>4</v>
      </c>
      <c r="U250" s="39"/>
      <c r="V250" s="39"/>
      <c r="W250" s="39">
        <v>1</v>
      </c>
      <c r="X250" s="39">
        <v>2</v>
      </c>
      <c r="Y250" s="39"/>
      <c r="Z250" s="39"/>
      <c r="AA250" s="39">
        <v>1</v>
      </c>
      <c r="AB250" s="39"/>
    </row>
    <row r="251" spans="1:28" x14ac:dyDescent="0.2">
      <c r="A251" s="39" t="s">
        <v>1632</v>
      </c>
      <c r="B251" s="39">
        <v>68155</v>
      </c>
      <c r="C251" s="39">
        <v>16474</v>
      </c>
      <c r="D251" s="39">
        <v>1422</v>
      </c>
      <c r="E251" s="39">
        <v>4087</v>
      </c>
      <c r="F251" s="39">
        <v>10972</v>
      </c>
      <c r="G251" s="39">
        <v>16762</v>
      </c>
      <c r="H251" s="39">
        <v>3636</v>
      </c>
      <c r="I251" s="39">
        <v>6225</v>
      </c>
      <c r="J251" s="39">
        <v>216</v>
      </c>
      <c r="K251" s="39">
        <v>6013</v>
      </c>
      <c r="L251" s="39">
        <v>433</v>
      </c>
      <c r="M251" s="39">
        <v>241</v>
      </c>
      <c r="N251" s="39">
        <v>33060</v>
      </c>
      <c r="O251" s="39">
        <v>4838</v>
      </c>
      <c r="P251" s="39">
        <v>17108</v>
      </c>
      <c r="Q251" s="39">
        <v>5906</v>
      </c>
      <c r="R251" s="39">
        <v>3133</v>
      </c>
      <c r="S251" s="39">
        <v>2087</v>
      </c>
      <c r="T251" s="39">
        <v>1909</v>
      </c>
      <c r="U251" s="39">
        <v>349</v>
      </c>
      <c r="V251" s="39">
        <v>788</v>
      </c>
      <c r="W251" s="39">
        <v>11</v>
      </c>
      <c r="X251" s="39">
        <v>392</v>
      </c>
      <c r="Y251" s="39">
        <v>370</v>
      </c>
      <c r="Z251" s="39"/>
      <c r="AA251" s="39"/>
      <c r="AB251" s="39"/>
    </row>
    <row r="252" spans="1:28" x14ac:dyDescent="0.2">
      <c r="A252" s="39" t="s">
        <v>1633</v>
      </c>
      <c r="B252" s="39">
        <v>4709</v>
      </c>
      <c r="C252" s="39">
        <v>1062</v>
      </c>
      <c r="D252" s="39">
        <v>103</v>
      </c>
      <c r="E252" s="39">
        <v>275</v>
      </c>
      <c r="F252" s="39">
        <v>687</v>
      </c>
      <c r="G252" s="39">
        <v>1091</v>
      </c>
      <c r="H252" s="39">
        <v>214</v>
      </c>
      <c r="I252" s="39">
        <v>380</v>
      </c>
      <c r="J252" s="39">
        <v>11</v>
      </c>
      <c r="K252" s="39">
        <v>457</v>
      </c>
      <c r="L252" s="39">
        <v>12</v>
      </c>
      <c r="M252" s="39">
        <v>17</v>
      </c>
      <c r="N252" s="39">
        <v>2393</v>
      </c>
      <c r="O252" s="39">
        <v>293</v>
      </c>
      <c r="P252" s="39">
        <v>1294</v>
      </c>
      <c r="Q252" s="39">
        <v>470</v>
      </c>
      <c r="R252" s="39">
        <v>218</v>
      </c>
      <c r="S252" s="39">
        <v>125</v>
      </c>
      <c r="T252" s="39">
        <v>203</v>
      </c>
      <c r="U252" s="39">
        <v>22</v>
      </c>
      <c r="V252" s="39">
        <v>42</v>
      </c>
      <c r="W252" s="39"/>
      <c r="X252" s="39">
        <v>79</v>
      </c>
      <c r="Y252" s="39">
        <v>8</v>
      </c>
      <c r="Z252" s="39">
        <v>40</v>
      </c>
      <c r="AA252" s="39"/>
      <c r="AB252" s="39">
        <v>12</v>
      </c>
    </row>
    <row r="253" spans="1:28" x14ac:dyDescent="0.2">
      <c r="A253" s="39" t="s">
        <v>1634</v>
      </c>
      <c r="B253" s="39">
        <v>1311</v>
      </c>
      <c r="C253" s="39">
        <v>172</v>
      </c>
      <c r="D253" s="39">
        <v>32</v>
      </c>
      <c r="E253" s="39">
        <v>62</v>
      </c>
      <c r="F253" s="39">
        <v>78</v>
      </c>
      <c r="G253" s="39">
        <v>452</v>
      </c>
      <c r="H253" s="39">
        <v>276</v>
      </c>
      <c r="I253" s="39">
        <v>100</v>
      </c>
      <c r="J253" s="39">
        <v>9</v>
      </c>
      <c r="K253" s="39">
        <v>38</v>
      </c>
      <c r="L253" s="39">
        <v>17</v>
      </c>
      <c r="M253" s="39">
        <v>12</v>
      </c>
      <c r="N253" s="39">
        <v>627</v>
      </c>
      <c r="O253" s="39">
        <v>166</v>
      </c>
      <c r="P253" s="39">
        <v>319</v>
      </c>
      <c r="Q253" s="39">
        <v>109</v>
      </c>
      <c r="R253" s="39">
        <v>9</v>
      </c>
      <c r="S253" s="39">
        <v>24</v>
      </c>
      <c r="T253" s="39">
        <v>60</v>
      </c>
      <c r="U253" s="39"/>
      <c r="V253" s="39">
        <v>2</v>
      </c>
      <c r="W253" s="39"/>
      <c r="X253" s="39">
        <v>23</v>
      </c>
      <c r="Y253" s="39">
        <v>3</v>
      </c>
      <c r="Z253" s="39"/>
      <c r="AA253" s="39">
        <v>32</v>
      </c>
      <c r="AB253" s="39"/>
    </row>
    <row r="254" spans="1:28" x14ac:dyDescent="0.2">
      <c r="A254" s="39" t="s">
        <v>1635</v>
      </c>
      <c r="B254" s="39">
        <v>18777</v>
      </c>
      <c r="C254" s="39">
        <v>4230</v>
      </c>
      <c r="D254" s="39">
        <v>468</v>
      </c>
      <c r="E254" s="39">
        <v>1105</v>
      </c>
      <c r="F254" s="39">
        <v>2658</v>
      </c>
      <c r="G254" s="39">
        <v>5322</v>
      </c>
      <c r="H254" s="39">
        <v>1155</v>
      </c>
      <c r="I254" s="39">
        <v>2133</v>
      </c>
      <c r="J254" s="39">
        <v>89</v>
      </c>
      <c r="K254" s="39">
        <v>1680</v>
      </c>
      <c r="L254" s="39">
        <v>162</v>
      </c>
      <c r="M254" s="39">
        <v>103</v>
      </c>
      <c r="N254" s="39">
        <v>8332</v>
      </c>
      <c r="O254" s="39">
        <v>1606</v>
      </c>
      <c r="P254" s="39">
        <v>4820</v>
      </c>
      <c r="Q254" s="39">
        <v>967</v>
      </c>
      <c r="R254" s="39">
        <v>401</v>
      </c>
      <c r="S254" s="39">
        <v>542</v>
      </c>
      <c r="T254" s="39">
        <v>895</v>
      </c>
      <c r="U254" s="39">
        <v>142</v>
      </c>
      <c r="V254" s="39">
        <v>269</v>
      </c>
      <c r="W254" s="39">
        <v>104</v>
      </c>
      <c r="X254" s="39">
        <v>22</v>
      </c>
      <c r="Y254" s="39">
        <v>356</v>
      </c>
      <c r="Z254" s="39"/>
      <c r="AA254" s="39">
        <v>2</v>
      </c>
      <c r="AB254" s="39"/>
    </row>
    <row r="255" spans="1:28" x14ac:dyDescent="0.2">
      <c r="A255" s="39" t="s">
        <v>1636</v>
      </c>
      <c r="B255" s="39">
        <v>11394.944</v>
      </c>
      <c r="C255" s="39">
        <v>2370.06</v>
      </c>
      <c r="D255" s="39">
        <v>181.97</v>
      </c>
      <c r="E255" s="39">
        <v>636.18400000000008</v>
      </c>
      <c r="F255" s="39">
        <v>1551.9060000000002</v>
      </c>
      <c r="G255" s="39">
        <v>2451.018</v>
      </c>
      <c r="H255" s="39">
        <v>535.41</v>
      </c>
      <c r="I255" s="39">
        <v>921.1450000000001</v>
      </c>
      <c r="J255" s="39">
        <v>42.731999999999999</v>
      </c>
      <c r="K255" s="39">
        <v>842.08</v>
      </c>
      <c r="L255" s="39">
        <v>73.966000000000008</v>
      </c>
      <c r="M255" s="39">
        <v>35.685000000000002</v>
      </c>
      <c r="N255" s="39">
        <v>5087.2610000000004</v>
      </c>
      <c r="O255" s="39">
        <v>697.43600000000004</v>
      </c>
      <c r="P255" s="39">
        <v>2738.942</v>
      </c>
      <c r="Q255" s="39">
        <v>937.60800000000006</v>
      </c>
      <c r="R255" s="39">
        <v>458.92400000000004</v>
      </c>
      <c r="S255" s="39">
        <v>254.351</v>
      </c>
      <c r="T255" s="39">
        <v>1486.605</v>
      </c>
      <c r="U255" s="39">
        <v>9.1760000000000002</v>
      </c>
      <c r="V255" s="39">
        <v>92.618000000000009</v>
      </c>
      <c r="W255" s="39">
        <v>1376.211</v>
      </c>
      <c r="X255" s="39">
        <v>7.12</v>
      </c>
      <c r="Y255" s="39">
        <v>1.48</v>
      </c>
      <c r="Z255" s="39"/>
      <c r="AA255" s="39"/>
      <c r="AB255" s="39"/>
    </row>
    <row r="256" spans="1:28" x14ac:dyDescent="0.2">
      <c r="A256" s="39" t="s">
        <v>1637</v>
      </c>
      <c r="B256" s="39">
        <v>25199.919000000002</v>
      </c>
      <c r="C256" s="39">
        <v>4709.1320000000005</v>
      </c>
      <c r="D256" s="39">
        <v>475.69300000000004</v>
      </c>
      <c r="E256" s="39">
        <v>1260.7380000000001</v>
      </c>
      <c r="F256" s="39">
        <v>2972.701</v>
      </c>
      <c r="G256" s="39">
        <v>5661.6770000000006</v>
      </c>
      <c r="H256" s="39">
        <v>1400.22</v>
      </c>
      <c r="I256" s="39">
        <v>1868.2230000000002</v>
      </c>
      <c r="J256" s="39">
        <v>112.956</v>
      </c>
      <c r="K256" s="39">
        <v>2002.9750000000001</v>
      </c>
      <c r="L256" s="39">
        <v>155.84399999999999</v>
      </c>
      <c r="M256" s="39">
        <v>121.459</v>
      </c>
      <c r="N256" s="39">
        <v>10208.245000000001</v>
      </c>
      <c r="O256" s="39">
        <v>1442.104</v>
      </c>
      <c r="P256" s="39">
        <v>5413.43</v>
      </c>
      <c r="Q256" s="39">
        <v>1772.8860000000002</v>
      </c>
      <c r="R256" s="39">
        <v>975.68200000000002</v>
      </c>
      <c r="S256" s="39">
        <v>604.14300000000003</v>
      </c>
      <c r="T256" s="39">
        <v>4620.8649999999998</v>
      </c>
      <c r="U256" s="39">
        <v>95.51400000000001</v>
      </c>
      <c r="V256" s="39">
        <v>273.37900000000002</v>
      </c>
      <c r="W256" s="39">
        <v>341.06200000000001</v>
      </c>
      <c r="X256" s="39">
        <v>664.47400000000005</v>
      </c>
      <c r="Y256" s="39">
        <v>2187.29</v>
      </c>
      <c r="Z256" s="39">
        <v>529.43500000000006</v>
      </c>
      <c r="AA256" s="39">
        <v>201.607</v>
      </c>
      <c r="AB256" s="39">
        <v>328.10400000000004</v>
      </c>
    </row>
    <row r="257" spans="1:28" x14ac:dyDescent="0.2">
      <c r="A257" s="39" t="s">
        <v>1638</v>
      </c>
      <c r="B257" s="39">
        <v>2482.165</v>
      </c>
      <c r="C257" s="39"/>
      <c r="D257" s="39"/>
      <c r="E257" s="39"/>
      <c r="F257" s="39"/>
      <c r="G257" s="39">
        <v>1.5330000000000001</v>
      </c>
      <c r="H257" s="39">
        <v>1</v>
      </c>
      <c r="I257" s="39">
        <v>0.53300000000000003</v>
      </c>
      <c r="J257" s="39"/>
      <c r="K257" s="39"/>
      <c r="L257" s="39"/>
      <c r="M257" s="39"/>
      <c r="N257" s="39">
        <v>3.0660000000000003</v>
      </c>
      <c r="O257" s="39"/>
      <c r="P257" s="39"/>
      <c r="Q257" s="39">
        <v>3.0660000000000003</v>
      </c>
      <c r="R257" s="39"/>
      <c r="S257" s="39"/>
      <c r="T257" s="39">
        <v>2477.5660000000003</v>
      </c>
      <c r="U257" s="39"/>
      <c r="V257" s="39"/>
      <c r="W257" s="39">
        <v>2477.5660000000003</v>
      </c>
      <c r="X257" s="39"/>
      <c r="Y257" s="39"/>
      <c r="Z257" s="39"/>
      <c r="AA257" s="39"/>
      <c r="AB257" s="39"/>
    </row>
    <row r="258" spans="1:28" x14ac:dyDescent="0.2">
      <c r="A258" s="39" t="s">
        <v>1639</v>
      </c>
      <c r="B258" s="39">
        <v>5458.0960000000005</v>
      </c>
      <c r="C258" s="39">
        <v>1030.0910000000001</v>
      </c>
      <c r="D258" s="39">
        <v>66.022000000000006</v>
      </c>
      <c r="E258" s="39">
        <v>166.81900000000002</v>
      </c>
      <c r="F258" s="39">
        <v>797.25</v>
      </c>
      <c r="G258" s="39">
        <v>1217.5150000000001</v>
      </c>
      <c r="H258" s="39">
        <v>255.94500000000002</v>
      </c>
      <c r="I258" s="39">
        <v>425.39500000000004</v>
      </c>
      <c r="J258" s="39">
        <v>9.7469999999999999</v>
      </c>
      <c r="K258" s="39">
        <v>499.322</v>
      </c>
      <c r="L258" s="39">
        <v>12.773000000000001</v>
      </c>
      <c r="M258" s="39">
        <v>14.333</v>
      </c>
      <c r="N258" s="39">
        <v>2697.7570000000001</v>
      </c>
      <c r="O258" s="39">
        <v>239.238</v>
      </c>
      <c r="P258" s="39">
        <v>1769.605</v>
      </c>
      <c r="Q258" s="39">
        <v>417.17700000000002</v>
      </c>
      <c r="R258" s="39">
        <v>171.63800000000001</v>
      </c>
      <c r="S258" s="39">
        <v>100.099</v>
      </c>
      <c r="T258" s="39">
        <v>512.73300000000006</v>
      </c>
      <c r="U258" s="39"/>
      <c r="V258" s="39">
        <v>83.358000000000004</v>
      </c>
      <c r="W258" s="39"/>
      <c r="X258" s="39"/>
      <c r="Y258" s="39">
        <v>429.375</v>
      </c>
      <c r="Z258" s="39"/>
      <c r="AA258" s="39"/>
      <c r="AB258" s="39"/>
    </row>
    <row r="259" spans="1:28" x14ac:dyDescent="0.2">
      <c r="A259" s="39" t="s">
        <v>1649</v>
      </c>
      <c r="B259" s="39">
        <v>1879.9150000000002</v>
      </c>
      <c r="C259" s="39">
        <v>423.06</v>
      </c>
      <c r="D259" s="39">
        <v>45.945</v>
      </c>
      <c r="E259" s="39">
        <v>110.25700000000001</v>
      </c>
      <c r="F259" s="39">
        <v>266.858</v>
      </c>
      <c r="G259" s="39">
        <v>746.23900000000003</v>
      </c>
      <c r="H259" s="39">
        <v>213.59700000000001</v>
      </c>
      <c r="I259" s="39">
        <v>236.08800000000002</v>
      </c>
      <c r="J259" s="39">
        <v>39.381</v>
      </c>
      <c r="K259" s="39">
        <v>171.881</v>
      </c>
      <c r="L259" s="39">
        <v>43.833000000000006</v>
      </c>
      <c r="M259" s="39">
        <v>41.459000000000003</v>
      </c>
      <c r="N259" s="39">
        <v>627.49400000000003</v>
      </c>
      <c r="O259" s="39">
        <v>74.50500000000001</v>
      </c>
      <c r="P259" s="39">
        <v>307.77</v>
      </c>
      <c r="Q259" s="39">
        <v>127.80900000000001</v>
      </c>
      <c r="R259" s="39">
        <v>86.867000000000004</v>
      </c>
      <c r="S259" s="39">
        <v>30.543000000000003</v>
      </c>
      <c r="T259" s="39">
        <v>83.122</v>
      </c>
      <c r="U259" s="39"/>
      <c r="V259" s="39">
        <v>23.92</v>
      </c>
      <c r="W259" s="39"/>
      <c r="X259" s="39">
        <v>40.002000000000002</v>
      </c>
      <c r="Y259" s="39"/>
      <c r="Z259" s="39">
        <v>19.2</v>
      </c>
      <c r="AA259" s="39"/>
      <c r="AB259" s="39"/>
    </row>
    <row r="260" spans="1:28" x14ac:dyDescent="0.2">
      <c r="A260" s="39" t="s">
        <v>1640</v>
      </c>
      <c r="B260" s="39">
        <v>903.31299999999999</v>
      </c>
      <c r="C260" s="39">
        <v>5.0330000000000004</v>
      </c>
      <c r="D260" s="39">
        <v>3</v>
      </c>
      <c r="E260" s="39">
        <v>1</v>
      </c>
      <c r="F260" s="39">
        <v>1.0330000000000001</v>
      </c>
      <c r="G260" s="39">
        <v>892.59800000000007</v>
      </c>
      <c r="H260" s="39">
        <v>892.11200000000008</v>
      </c>
      <c r="I260" s="39">
        <v>0.48600000000000004</v>
      </c>
      <c r="J260" s="39"/>
      <c r="K260" s="39"/>
      <c r="L260" s="39"/>
      <c r="M260" s="39"/>
      <c r="N260" s="39">
        <v>2.4319999999999999</v>
      </c>
      <c r="O260" s="39"/>
      <c r="P260" s="39"/>
      <c r="Q260" s="39"/>
      <c r="R260" s="39">
        <v>2.4319999999999999</v>
      </c>
      <c r="S260" s="39"/>
      <c r="T260" s="39">
        <v>3.25</v>
      </c>
      <c r="U260" s="39"/>
      <c r="V260" s="39"/>
      <c r="W260" s="39">
        <v>0.75</v>
      </c>
      <c r="X260" s="39">
        <v>1.5</v>
      </c>
      <c r="Y260" s="39"/>
      <c r="Z260" s="39"/>
      <c r="AA260" s="39">
        <v>1</v>
      </c>
      <c r="AB260" s="39"/>
    </row>
    <row r="261" spans="1:28" x14ac:dyDescent="0.2">
      <c r="A261" s="39" t="s">
        <v>1641</v>
      </c>
      <c r="B261" s="39">
        <v>59372.423999999999</v>
      </c>
      <c r="C261" s="39">
        <v>14264.205</v>
      </c>
      <c r="D261" s="39">
        <v>1168.2240000000002</v>
      </c>
      <c r="E261" s="39">
        <v>3502.9090000000001</v>
      </c>
      <c r="F261" s="39">
        <v>9593.0720000000001</v>
      </c>
      <c r="G261" s="39">
        <v>14201.47</v>
      </c>
      <c r="H261" s="39">
        <v>3033.04</v>
      </c>
      <c r="I261" s="39">
        <v>5211.2110000000002</v>
      </c>
      <c r="J261" s="39">
        <v>179.292</v>
      </c>
      <c r="K261" s="39">
        <v>5225.6790000000001</v>
      </c>
      <c r="L261" s="39">
        <v>357.22</v>
      </c>
      <c r="M261" s="39">
        <v>195.02800000000002</v>
      </c>
      <c r="N261" s="39">
        <v>29315.360000000001</v>
      </c>
      <c r="O261" s="39">
        <v>4159.9319999999998</v>
      </c>
      <c r="P261" s="39">
        <v>15401.067999999999</v>
      </c>
      <c r="Q261" s="39">
        <v>5266.0570000000007</v>
      </c>
      <c r="R261" s="39">
        <v>2748.3940000000002</v>
      </c>
      <c r="S261" s="39">
        <v>1739.9090000000001</v>
      </c>
      <c r="T261" s="39">
        <v>1591.3890000000001</v>
      </c>
      <c r="U261" s="39">
        <v>342.50900000000001</v>
      </c>
      <c r="V261" s="39">
        <v>714.46800000000007</v>
      </c>
      <c r="W261" s="39">
        <v>9.9870000000000001</v>
      </c>
      <c r="X261" s="39">
        <v>262.72200000000004</v>
      </c>
      <c r="Y261" s="39">
        <v>261.70300000000003</v>
      </c>
      <c r="Z261" s="39"/>
      <c r="AA261" s="39"/>
      <c r="AB261" s="39"/>
    </row>
    <row r="262" spans="1:28" x14ac:dyDescent="0.2">
      <c r="A262" s="39" t="s">
        <v>1642</v>
      </c>
      <c r="B262" s="39">
        <v>4026.7490000000003</v>
      </c>
      <c r="C262" s="39">
        <v>894.78800000000001</v>
      </c>
      <c r="D262" s="39">
        <v>87.02600000000001</v>
      </c>
      <c r="E262" s="39">
        <v>230.054</v>
      </c>
      <c r="F262" s="39">
        <v>577.70800000000008</v>
      </c>
      <c r="G262" s="39">
        <v>943.44900000000007</v>
      </c>
      <c r="H262" s="39">
        <v>184.68200000000002</v>
      </c>
      <c r="I262" s="39">
        <v>317.649</v>
      </c>
      <c r="J262" s="39">
        <v>10.413</v>
      </c>
      <c r="K262" s="39">
        <v>403.745</v>
      </c>
      <c r="L262" s="39">
        <v>10.88</v>
      </c>
      <c r="M262" s="39">
        <v>16.080000000000002</v>
      </c>
      <c r="N262" s="39">
        <v>2063.846</v>
      </c>
      <c r="O262" s="39">
        <v>261.05799999999999</v>
      </c>
      <c r="P262" s="39">
        <v>1106.2930000000001</v>
      </c>
      <c r="Q262" s="39">
        <v>410.42400000000004</v>
      </c>
      <c r="R262" s="39">
        <v>182.215</v>
      </c>
      <c r="S262" s="39">
        <v>103.85600000000001</v>
      </c>
      <c r="T262" s="39">
        <v>124.66600000000001</v>
      </c>
      <c r="U262" s="39">
        <v>19.497</v>
      </c>
      <c r="V262" s="39">
        <v>32.887</v>
      </c>
      <c r="W262" s="39"/>
      <c r="X262" s="39">
        <v>36.746000000000002</v>
      </c>
      <c r="Y262" s="39">
        <v>7.5</v>
      </c>
      <c r="Z262" s="39">
        <v>18.336000000000002</v>
      </c>
      <c r="AA262" s="39"/>
      <c r="AB262" s="39">
        <v>9.7000000000000011</v>
      </c>
    </row>
    <row r="263" spans="1:28" x14ac:dyDescent="0.2">
      <c r="A263" s="39" t="s">
        <v>1643</v>
      </c>
      <c r="B263" s="39">
        <v>1092.893</v>
      </c>
      <c r="C263" s="39">
        <v>136.52200000000002</v>
      </c>
      <c r="D263" s="39">
        <v>22.784000000000002</v>
      </c>
      <c r="E263" s="39">
        <v>47.058</v>
      </c>
      <c r="F263" s="39">
        <v>66.680000000000007</v>
      </c>
      <c r="G263" s="39">
        <v>355.21300000000002</v>
      </c>
      <c r="H263" s="39">
        <v>214.99200000000002</v>
      </c>
      <c r="I263" s="39">
        <v>78.055999999999997</v>
      </c>
      <c r="J263" s="39">
        <v>7.3</v>
      </c>
      <c r="K263" s="39">
        <v>30.965</v>
      </c>
      <c r="L263" s="39">
        <v>13.867000000000001</v>
      </c>
      <c r="M263" s="39">
        <v>10.033000000000001</v>
      </c>
      <c r="N263" s="39">
        <v>548.48500000000001</v>
      </c>
      <c r="O263" s="39">
        <v>149.422</v>
      </c>
      <c r="P263" s="39">
        <v>279.745</v>
      </c>
      <c r="Q263" s="39">
        <v>92.671000000000006</v>
      </c>
      <c r="R263" s="39">
        <v>6.1260000000000003</v>
      </c>
      <c r="S263" s="39">
        <v>20.521000000000001</v>
      </c>
      <c r="T263" s="39">
        <v>52.673000000000002</v>
      </c>
      <c r="U263" s="39"/>
      <c r="V263" s="39">
        <v>2</v>
      </c>
      <c r="W263" s="39"/>
      <c r="X263" s="39">
        <v>17.533000000000001</v>
      </c>
      <c r="Y263" s="39">
        <v>3</v>
      </c>
      <c r="Z263" s="39"/>
      <c r="AA263" s="39">
        <v>30.14</v>
      </c>
      <c r="AB263" s="39"/>
    </row>
    <row r="264" spans="1:28" x14ac:dyDescent="0.2">
      <c r="A264" s="39" t="s">
        <v>1644</v>
      </c>
      <c r="B264" s="39">
        <v>13816.166000000001</v>
      </c>
      <c r="C264" s="39">
        <v>3031.92</v>
      </c>
      <c r="D264" s="39">
        <v>327.96500000000003</v>
      </c>
      <c r="E264" s="39">
        <v>789.01900000000001</v>
      </c>
      <c r="F264" s="39">
        <v>1914.9360000000001</v>
      </c>
      <c r="G264" s="39">
        <v>4116.2049999999999</v>
      </c>
      <c r="H264" s="39">
        <v>861.91600000000005</v>
      </c>
      <c r="I264" s="39">
        <v>1626.0530000000001</v>
      </c>
      <c r="J264" s="39">
        <v>69.203000000000003</v>
      </c>
      <c r="K264" s="39">
        <v>1362.6380000000001</v>
      </c>
      <c r="L264" s="39">
        <v>114.74900000000001</v>
      </c>
      <c r="M264" s="39">
        <v>81.646000000000001</v>
      </c>
      <c r="N264" s="39">
        <v>5858.9750000000004</v>
      </c>
      <c r="O264" s="39">
        <v>971.43200000000002</v>
      </c>
      <c r="P264" s="39">
        <v>3609.4140000000002</v>
      </c>
      <c r="Q264" s="39">
        <v>630.16899999999998</v>
      </c>
      <c r="R264" s="39">
        <v>266.40700000000004</v>
      </c>
      <c r="S264" s="39">
        <v>381.553</v>
      </c>
      <c r="T264" s="39">
        <v>809.06600000000003</v>
      </c>
      <c r="U264" s="39">
        <v>115.06800000000001</v>
      </c>
      <c r="V264" s="39">
        <v>241.78300000000002</v>
      </c>
      <c r="W264" s="39">
        <v>98.999000000000009</v>
      </c>
      <c r="X264" s="39">
        <v>21.094000000000001</v>
      </c>
      <c r="Y264" s="39">
        <v>330.12200000000001</v>
      </c>
      <c r="Z264" s="39"/>
      <c r="AA264" s="39">
        <v>2</v>
      </c>
      <c r="AB264" s="39"/>
    </row>
    <row r="265" spans="1:28" x14ac:dyDescent="0.2">
      <c r="A265" s="39" t="s">
        <v>1645</v>
      </c>
      <c r="B265" s="39">
        <v>657.01800000000003</v>
      </c>
      <c r="C265" s="39">
        <v>135.77700000000002</v>
      </c>
      <c r="D265" s="39">
        <v>16.830000000000002</v>
      </c>
      <c r="E265" s="39">
        <v>40.215000000000003</v>
      </c>
      <c r="F265" s="39">
        <v>78.731999999999999</v>
      </c>
      <c r="G265" s="39">
        <v>266.61099999999999</v>
      </c>
      <c r="H265" s="39">
        <v>67.76700000000001</v>
      </c>
      <c r="I265" s="39">
        <v>75.122</v>
      </c>
      <c r="J265" s="39">
        <v>7.5070000000000006</v>
      </c>
      <c r="K265" s="39">
        <v>89.737000000000009</v>
      </c>
      <c r="L265" s="39">
        <v>13.947000000000001</v>
      </c>
      <c r="M265" s="39">
        <v>12.531000000000001</v>
      </c>
      <c r="N265" s="39">
        <v>229.03</v>
      </c>
      <c r="O265" s="39">
        <v>29.586000000000002</v>
      </c>
      <c r="P265" s="39">
        <v>123.65</v>
      </c>
      <c r="Q265" s="39">
        <v>37.710999999999999</v>
      </c>
      <c r="R265" s="39">
        <v>23.527000000000001</v>
      </c>
      <c r="S265" s="39">
        <v>14.556000000000001</v>
      </c>
      <c r="T265" s="39">
        <v>25.6</v>
      </c>
      <c r="U265" s="39"/>
      <c r="V265" s="39"/>
      <c r="W265" s="39"/>
      <c r="X265" s="39"/>
      <c r="Y265" s="39">
        <v>9.5</v>
      </c>
      <c r="Z265" s="39">
        <v>15.1</v>
      </c>
      <c r="AA265" s="39">
        <v>1</v>
      </c>
      <c r="AB265" s="39"/>
    </row>
    <row r="266" spans="1:28" x14ac:dyDescent="0.2">
      <c r="A266" s="39" t="s">
        <v>1646</v>
      </c>
      <c r="B266" s="39">
        <v>12174.579</v>
      </c>
      <c r="C266" s="39">
        <v>2878.029</v>
      </c>
      <c r="D266" s="39">
        <v>205.75900000000001</v>
      </c>
      <c r="E266" s="39">
        <v>524.4620000000001</v>
      </c>
      <c r="F266" s="39">
        <v>2147.808</v>
      </c>
      <c r="G266" s="39">
        <v>2908.5329999999999</v>
      </c>
      <c r="H266" s="39">
        <v>490.52700000000004</v>
      </c>
      <c r="I266" s="39">
        <v>1261.2090000000001</v>
      </c>
      <c r="J266" s="39">
        <v>23.579000000000001</v>
      </c>
      <c r="K266" s="39">
        <v>1090.4370000000001</v>
      </c>
      <c r="L266" s="39">
        <v>16.361000000000001</v>
      </c>
      <c r="M266" s="39">
        <v>26.42</v>
      </c>
      <c r="N266" s="39">
        <v>5707.5370000000003</v>
      </c>
      <c r="O266" s="39">
        <v>620.98099999999999</v>
      </c>
      <c r="P266" s="39">
        <v>3448.2160000000003</v>
      </c>
      <c r="Q266" s="39">
        <v>935.351</v>
      </c>
      <c r="R266" s="39">
        <v>466.74299999999999</v>
      </c>
      <c r="S266" s="39">
        <v>236.24600000000001</v>
      </c>
      <c r="T266" s="39">
        <v>680.48</v>
      </c>
      <c r="U266" s="39">
        <v>14.1</v>
      </c>
      <c r="V266" s="39">
        <v>127.006</v>
      </c>
      <c r="W266" s="39">
        <v>1</v>
      </c>
      <c r="X266" s="39">
        <v>2</v>
      </c>
      <c r="Y266" s="39">
        <v>38.6</v>
      </c>
      <c r="Z266" s="39">
        <v>487.97400000000005</v>
      </c>
      <c r="AA266" s="39">
        <v>2</v>
      </c>
      <c r="AB266" s="39">
        <v>7.8</v>
      </c>
    </row>
    <row r="267" spans="1:28" x14ac:dyDescent="0.2">
      <c r="A267" s="39" t="s">
        <v>1647</v>
      </c>
      <c r="B267" s="39">
        <v>138458.18100000001</v>
      </c>
      <c r="C267" s="39">
        <v>29878.616999999998</v>
      </c>
      <c r="D267" s="39">
        <v>2601.2180000000003</v>
      </c>
      <c r="E267" s="39">
        <v>7308.7150000000001</v>
      </c>
      <c r="F267" s="39">
        <v>19968.684000000001</v>
      </c>
      <c r="G267" s="39">
        <v>33762.061000000002</v>
      </c>
      <c r="H267" s="39">
        <v>8151.2080000000005</v>
      </c>
      <c r="I267" s="39">
        <v>12021.17</v>
      </c>
      <c r="J267" s="39">
        <v>502.11</v>
      </c>
      <c r="K267" s="39">
        <v>11719.459000000001</v>
      </c>
      <c r="L267" s="39">
        <v>813.44</v>
      </c>
      <c r="M267" s="39">
        <v>554.67399999999998</v>
      </c>
      <c r="N267" s="39">
        <v>62349.487999999998</v>
      </c>
      <c r="O267" s="39">
        <v>8645.6939999999995</v>
      </c>
      <c r="P267" s="39">
        <v>34198.133000000002</v>
      </c>
      <c r="Q267" s="39">
        <v>10630.929</v>
      </c>
      <c r="R267" s="39">
        <v>5388.9549999999999</v>
      </c>
      <c r="S267" s="39">
        <v>3485.777</v>
      </c>
      <c r="T267" s="39">
        <v>12468.014999999999</v>
      </c>
      <c r="U267" s="39">
        <v>595.86400000000003</v>
      </c>
      <c r="V267" s="39">
        <v>1591.4190000000001</v>
      </c>
      <c r="W267" s="39">
        <v>4305.5749999999998</v>
      </c>
      <c r="X267" s="39">
        <v>1053.191</v>
      </c>
      <c r="Y267" s="39">
        <v>3268.57</v>
      </c>
      <c r="Z267" s="39">
        <v>1070.0450000000001</v>
      </c>
      <c r="AA267" s="39">
        <v>237.74700000000001</v>
      </c>
      <c r="AB267" s="39">
        <v>345.60400000000004</v>
      </c>
    </row>
    <row r="268" spans="1:28" x14ac:dyDescent="0.2">
      <c r="A268" s="39"/>
      <c r="B268" s="39" t="s">
        <v>1306</v>
      </c>
      <c r="C268" s="39" t="s">
        <v>580</v>
      </c>
      <c r="D268" s="39" t="s">
        <v>581</v>
      </c>
      <c r="E268" s="39" t="s">
        <v>582</v>
      </c>
      <c r="F268" s="39" t="s">
        <v>583</v>
      </c>
      <c r="G268" s="39" t="s">
        <v>584</v>
      </c>
      <c r="H268" s="39" t="s">
        <v>579</v>
      </c>
      <c r="I268" s="39" t="s">
        <v>585</v>
      </c>
      <c r="J268" s="39" t="s">
        <v>586</v>
      </c>
      <c r="K268" s="39" t="s">
        <v>911</v>
      </c>
      <c r="L268" s="39" t="s">
        <v>912</v>
      </c>
      <c r="M268" s="39" t="s">
        <v>913</v>
      </c>
      <c r="N268" s="39" t="s">
        <v>914</v>
      </c>
      <c r="O268" s="39" t="s">
        <v>915</v>
      </c>
      <c r="P268" s="39" t="s">
        <v>916</v>
      </c>
      <c r="Q268" s="39" t="s">
        <v>917</v>
      </c>
      <c r="R268" s="39" t="s">
        <v>918</v>
      </c>
      <c r="S268" s="39" t="s">
        <v>919</v>
      </c>
      <c r="T268" s="39" t="s">
        <v>0</v>
      </c>
      <c r="U268" s="39" t="s">
        <v>920</v>
      </c>
      <c r="V268" s="39" t="s">
        <v>921</v>
      </c>
      <c r="W268" s="39" t="s">
        <v>922</v>
      </c>
      <c r="X268" s="39" t="s">
        <v>1307</v>
      </c>
      <c r="Y268" s="39" t="s">
        <v>1308</v>
      </c>
      <c r="Z268" s="39" t="s">
        <v>84</v>
      </c>
      <c r="AA268" s="39" t="s">
        <v>85</v>
      </c>
      <c r="AB268" s="39" t="s">
        <v>86</v>
      </c>
    </row>
    <row r="269" spans="1:28" x14ac:dyDescent="0.2">
      <c r="A269" s="39" t="s">
        <v>1651</v>
      </c>
      <c r="B269" s="39">
        <v>817</v>
      </c>
      <c r="C269" s="39">
        <v>170</v>
      </c>
      <c r="D269" s="39">
        <v>20</v>
      </c>
      <c r="E269" s="39">
        <v>48</v>
      </c>
      <c r="F269" s="39">
        <v>102</v>
      </c>
      <c r="G269" s="39">
        <v>324</v>
      </c>
      <c r="H269" s="39">
        <v>82</v>
      </c>
      <c r="I269" s="39">
        <v>96</v>
      </c>
      <c r="J269" s="39">
        <v>8</v>
      </c>
      <c r="K269" s="39">
        <v>116</v>
      </c>
      <c r="L269" s="39">
        <v>15</v>
      </c>
      <c r="M269" s="39">
        <v>13</v>
      </c>
      <c r="N269" s="39">
        <v>286</v>
      </c>
      <c r="O269" s="39">
        <v>35</v>
      </c>
      <c r="P269" s="39">
        <v>166</v>
      </c>
      <c r="Q269" s="39">
        <v>46</v>
      </c>
      <c r="R269" s="39">
        <v>26</v>
      </c>
      <c r="S269" s="39">
        <v>17</v>
      </c>
      <c r="T269" s="39">
        <v>47</v>
      </c>
      <c r="U269" s="39"/>
      <c r="V269" s="39"/>
      <c r="W269" s="39"/>
      <c r="X269" s="39"/>
      <c r="Y269" s="39">
        <v>14</v>
      </c>
      <c r="Z269" s="39">
        <v>33</v>
      </c>
      <c r="AA269" s="39">
        <v>1</v>
      </c>
      <c r="AB269" s="39"/>
    </row>
    <row r="270" spans="1:28" x14ac:dyDescent="0.2">
      <c r="A270" s="39" t="s">
        <v>1652</v>
      </c>
      <c r="B270" s="39">
        <v>13331</v>
      </c>
      <c r="C270" s="39">
        <v>3176</v>
      </c>
      <c r="D270" s="39">
        <v>257</v>
      </c>
      <c r="E270" s="39">
        <v>580</v>
      </c>
      <c r="F270" s="39">
        <v>2348</v>
      </c>
      <c r="G270" s="39">
        <v>3313</v>
      </c>
      <c r="H270" s="39">
        <v>586</v>
      </c>
      <c r="I270" s="39">
        <v>1438</v>
      </c>
      <c r="J270" s="39">
        <v>32</v>
      </c>
      <c r="K270" s="39">
        <v>1213</v>
      </c>
      <c r="L270" s="39">
        <v>21</v>
      </c>
      <c r="M270" s="39">
        <v>32</v>
      </c>
      <c r="N270" s="39">
        <v>6150</v>
      </c>
      <c r="O270" s="39">
        <v>681</v>
      </c>
      <c r="P270" s="39">
        <v>3687</v>
      </c>
      <c r="Q270" s="39">
        <v>1003</v>
      </c>
      <c r="R270" s="39">
        <v>513</v>
      </c>
      <c r="S270" s="39">
        <v>281</v>
      </c>
      <c r="T270" s="39">
        <v>759</v>
      </c>
      <c r="U270" s="39">
        <v>15</v>
      </c>
      <c r="V270" s="39">
        <v>127</v>
      </c>
      <c r="W270" s="39">
        <v>1</v>
      </c>
      <c r="X270" s="39">
        <v>2</v>
      </c>
      <c r="Y270" s="39">
        <v>44</v>
      </c>
      <c r="Z270" s="39">
        <v>556</v>
      </c>
      <c r="AA270" s="39">
        <v>2</v>
      </c>
      <c r="AB270" s="39">
        <v>12</v>
      </c>
    </row>
    <row r="271" spans="1:28" x14ac:dyDescent="0.2">
      <c r="A271" s="39" t="s">
        <v>1653</v>
      </c>
      <c r="B271" s="39">
        <v>161329</v>
      </c>
      <c r="C271" s="39">
        <v>35330</v>
      </c>
      <c r="D271" s="39">
        <v>3250</v>
      </c>
      <c r="E271" s="39">
        <v>8739</v>
      </c>
      <c r="F271" s="39">
        <v>23373</v>
      </c>
      <c r="G271" s="39">
        <v>40319</v>
      </c>
      <c r="H271" s="39">
        <v>9965</v>
      </c>
      <c r="I271" s="39">
        <v>14514</v>
      </c>
      <c r="J271" s="39">
        <v>611</v>
      </c>
      <c r="K271" s="39">
        <v>13595</v>
      </c>
      <c r="L271" s="39">
        <v>976</v>
      </c>
      <c r="M271" s="39">
        <v>675</v>
      </c>
      <c r="N271" s="39">
        <v>72116</v>
      </c>
      <c r="O271" s="39">
        <v>10559</v>
      </c>
      <c r="P271" s="39">
        <v>38920</v>
      </c>
      <c r="Q271" s="39">
        <v>12207</v>
      </c>
      <c r="R271" s="39">
        <v>6262</v>
      </c>
      <c r="S271" s="39">
        <v>4234</v>
      </c>
      <c r="T271" s="39">
        <v>13846</v>
      </c>
      <c r="U271" s="39">
        <v>641</v>
      </c>
      <c r="V271" s="39">
        <v>1757</v>
      </c>
      <c r="W271" s="39">
        <v>4526</v>
      </c>
      <c r="X271" s="39">
        <v>1480</v>
      </c>
      <c r="Y271" s="39">
        <v>3572</v>
      </c>
      <c r="Z271" s="39">
        <v>1241</v>
      </c>
      <c r="AA271" s="39">
        <v>253</v>
      </c>
      <c r="AB271" s="39">
        <v>381</v>
      </c>
    </row>
    <row r="272" spans="1:28" x14ac:dyDescent="0.2">
      <c r="A272" s="39" t="s">
        <v>1654</v>
      </c>
      <c r="B272" s="39">
        <v>13519</v>
      </c>
      <c r="C272" s="39">
        <v>2940</v>
      </c>
      <c r="D272" s="39">
        <v>237</v>
      </c>
      <c r="E272" s="39">
        <v>784</v>
      </c>
      <c r="F272" s="39">
        <v>1925</v>
      </c>
      <c r="G272" s="39">
        <v>3044</v>
      </c>
      <c r="H272" s="39">
        <v>660</v>
      </c>
      <c r="I272" s="39">
        <v>1167</v>
      </c>
      <c r="J272" s="39">
        <v>54</v>
      </c>
      <c r="K272" s="39">
        <v>1030</v>
      </c>
      <c r="L272" s="39">
        <v>88</v>
      </c>
      <c r="M272" s="39">
        <v>45</v>
      </c>
      <c r="N272" s="39">
        <v>5977</v>
      </c>
      <c r="O272" s="39">
        <v>826</v>
      </c>
      <c r="P272" s="39">
        <v>3194</v>
      </c>
      <c r="Q272" s="39">
        <v>1098</v>
      </c>
      <c r="R272" s="39">
        <v>556</v>
      </c>
      <c r="S272" s="39">
        <v>308</v>
      </c>
      <c r="T272" s="39">
        <v>1573</v>
      </c>
      <c r="U272" s="39">
        <v>14</v>
      </c>
      <c r="V272" s="39">
        <v>111</v>
      </c>
      <c r="W272" s="39">
        <v>1437</v>
      </c>
      <c r="X272" s="39">
        <v>5</v>
      </c>
      <c r="Y272" s="39">
        <v>1</v>
      </c>
      <c r="Z272" s="39">
        <v>5</v>
      </c>
      <c r="AA272" s="39"/>
      <c r="AB272" s="39"/>
    </row>
    <row r="273" spans="1:28" x14ac:dyDescent="0.2">
      <c r="A273" s="39" t="s">
        <v>1655</v>
      </c>
      <c r="B273" s="39">
        <v>29163</v>
      </c>
      <c r="C273" s="39">
        <v>5565</v>
      </c>
      <c r="D273" s="39">
        <v>584</v>
      </c>
      <c r="E273" s="39">
        <v>1530</v>
      </c>
      <c r="F273" s="39">
        <v>3453</v>
      </c>
      <c r="G273" s="39">
        <v>6725</v>
      </c>
      <c r="H273" s="39">
        <v>1701</v>
      </c>
      <c r="I273" s="39">
        <v>2253</v>
      </c>
      <c r="J273" s="39">
        <v>133</v>
      </c>
      <c r="K273" s="39">
        <v>2314</v>
      </c>
      <c r="L273" s="39">
        <v>175</v>
      </c>
      <c r="M273" s="39">
        <v>149</v>
      </c>
      <c r="N273" s="39">
        <v>11783</v>
      </c>
      <c r="O273" s="39">
        <v>1684</v>
      </c>
      <c r="P273" s="39">
        <v>6204</v>
      </c>
      <c r="Q273" s="39">
        <v>2055</v>
      </c>
      <c r="R273" s="39">
        <v>1126</v>
      </c>
      <c r="S273" s="39">
        <v>720</v>
      </c>
      <c r="T273" s="39">
        <v>5104</v>
      </c>
      <c r="U273" s="39">
        <v>103</v>
      </c>
      <c r="V273" s="39">
        <v>303</v>
      </c>
      <c r="W273" s="39">
        <v>361</v>
      </c>
      <c r="X273" s="39">
        <v>888</v>
      </c>
      <c r="Y273" s="39">
        <v>2333</v>
      </c>
      <c r="Z273" s="39">
        <v>544</v>
      </c>
      <c r="AA273" s="39">
        <v>215</v>
      </c>
      <c r="AB273" s="39">
        <v>357</v>
      </c>
    </row>
    <row r="274" spans="1:28" x14ac:dyDescent="0.2">
      <c r="A274" s="39" t="s">
        <v>1656</v>
      </c>
      <c r="B274" s="39">
        <v>2619</v>
      </c>
      <c r="C274" s="39"/>
      <c r="D274" s="39"/>
      <c r="E274" s="39"/>
      <c r="F274" s="39"/>
      <c r="G274" s="39"/>
      <c r="H274" s="39"/>
      <c r="I274" s="39"/>
      <c r="J274" s="39"/>
      <c r="K274" s="39"/>
      <c r="L274" s="39"/>
      <c r="M274" s="39"/>
      <c r="N274" s="39">
        <v>3</v>
      </c>
      <c r="O274" s="39"/>
      <c r="P274" s="39">
        <v>1</v>
      </c>
      <c r="Q274" s="39">
        <v>2</v>
      </c>
      <c r="R274" s="39"/>
      <c r="S274" s="39"/>
      <c r="T274" s="39">
        <v>2616</v>
      </c>
      <c r="U274" s="39"/>
      <c r="V274" s="39"/>
      <c r="W274" s="39">
        <v>2616</v>
      </c>
      <c r="X274" s="39"/>
      <c r="Y274" s="39"/>
      <c r="Z274" s="39"/>
      <c r="AA274" s="39"/>
      <c r="AB274" s="39"/>
    </row>
    <row r="275" spans="1:28" x14ac:dyDescent="0.2">
      <c r="A275" s="39" t="s">
        <v>1657</v>
      </c>
      <c r="B275" s="39">
        <v>6030</v>
      </c>
      <c r="C275" s="39">
        <v>1150</v>
      </c>
      <c r="D275" s="39">
        <v>82</v>
      </c>
      <c r="E275" s="39">
        <v>190</v>
      </c>
      <c r="F275" s="39">
        <v>878</v>
      </c>
      <c r="G275" s="39">
        <v>1354</v>
      </c>
      <c r="H275" s="39">
        <v>279</v>
      </c>
      <c r="I275" s="39">
        <v>486</v>
      </c>
      <c r="J275" s="39">
        <v>11</v>
      </c>
      <c r="K275" s="39">
        <v>549</v>
      </c>
      <c r="L275" s="39">
        <v>13</v>
      </c>
      <c r="M275" s="39">
        <v>16</v>
      </c>
      <c r="N275" s="39">
        <v>2990</v>
      </c>
      <c r="O275" s="39">
        <v>292</v>
      </c>
      <c r="P275" s="39">
        <v>1934</v>
      </c>
      <c r="Q275" s="39">
        <v>460</v>
      </c>
      <c r="R275" s="39">
        <v>199</v>
      </c>
      <c r="S275" s="39">
        <v>108</v>
      </c>
      <c r="T275" s="39">
        <v>538</v>
      </c>
      <c r="U275" s="39"/>
      <c r="V275" s="39">
        <v>94</v>
      </c>
      <c r="W275" s="39"/>
      <c r="X275" s="39"/>
      <c r="Y275" s="39">
        <v>444</v>
      </c>
      <c r="Z275" s="39"/>
      <c r="AA275" s="39"/>
      <c r="AB275" s="39"/>
    </row>
    <row r="276" spans="1:28" x14ac:dyDescent="0.2">
      <c r="A276" s="39" t="s">
        <v>1658</v>
      </c>
      <c r="B276" s="39">
        <v>2300</v>
      </c>
      <c r="C276" s="39">
        <v>560</v>
      </c>
      <c r="D276" s="39">
        <v>58</v>
      </c>
      <c r="E276" s="39">
        <v>129</v>
      </c>
      <c r="F276" s="39">
        <v>373</v>
      </c>
      <c r="G276" s="39">
        <v>889</v>
      </c>
      <c r="H276" s="39">
        <v>253</v>
      </c>
      <c r="I276" s="39">
        <v>281</v>
      </c>
      <c r="J276" s="39">
        <v>43</v>
      </c>
      <c r="K276" s="39">
        <v>205</v>
      </c>
      <c r="L276" s="39">
        <v>54</v>
      </c>
      <c r="M276" s="39">
        <v>53</v>
      </c>
      <c r="N276" s="39">
        <v>738</v>
      </c>
      <c r="O276" s="39">
        <v>106</v>
      </c>
      <c r="P276" s="39">
        <v>365</v>
      </c>
      <c r="Q276" s="39">
        <v>144</v>
      </c>
      <c r="R276" s="39">
        <v>92</v>
      </c>
      <c r="S276" s="39">
        <v>40</v>
      </c>
      <c r="T276" s="39">
        <v>138</v>
      </c>
      <c r="U276" s="39"/>
      <c r="V276" s="39">
        <v>24</v>
      </c>
      <c r="W276" s="39"/>
      <c r="X276" s="39">
        <v>87</v>
      </c>
      <c r="Y276" s="39"/>
      <c r="Z276" s="39">
        <v>28</v>
      </c>
      <c r="AA276" s="39"/>
      <c r="AB276" s="39"/>
    </row>
    <row r="277" spans="1:28" x14ac:dyDescent="0.2">
      <c r="A277" s="39" t="s">
        <v>1659</v>
      </c>
      <c r="B277" s="39">
        <v>1142</v>
      </c>
      <c r="C277" s="39">
        <v>9</v>
      </c>
      <c r="D277" s="39">
        <v>3</v>
      </c>
      <c r="E277" s="39">
        <v>1</v>
      </c>
      <c r="F277" s="39">
        <v>5</v>
      </c>
      <c r="G277" s="39">
        <v>1127</v>
      </c>
      <c r="H277" s="39">
        <v>1126</v>
      </c>
      <c r="I277" s="39">
        <v>1</v>
      </c>
      <c r="J277" s="39"/>
      <c r="K277" s="39"/>
      <c r="L277" s="39"/>
      <c r="M277" s="39"/>
      <c r="N277" s="39">
        <v>2</v>
      </c>
      <c r="O277" s="39"/>
      <c r="P277" s="39"/>
      <c r="Q277" s="39"/>
      <c r="R277" s="39">
        <v>2</v>
      </c>
      <c r="S277" s="39"/>
      <c r="T277" s="39">
        <v>4</v>
      </c>
      <c r="U277" s="39"/>
      <c r="V277" s="39"/>
      <c r="W277" s="39">
        <v>1</v>
      </c>
      <c r="X277" s="39">
        <v>2</v>
      </c>
      <c r="Y277" s="39"/>
      <c r="Z277" s="39"/>
      <c r="AA277" s="39">
        <v>1</v>
      </c>
      <c r="AB277" s="39"/>
    </row>
    <row r="278" spans="1:28" x14ac:dyDescent="0.2">
      <c r="A278" s="39" t="s">
        <v>1660</v>
      </c>
      <c r="B278" s="39">
        <v>67937</v>
      </c>
      <c r="C278" s="39">
        <v>16358</v>
      </c>
      <c r="D278" s="39">
        <v>1417</v>
      </c>
      <c r="E278" s="39">
        <v>4061</v>
      </c>
      <c r="F278" s="39">
        <v>10886</v>
      </c>
      <c r="G278" s="39">
        <v>16698</v>
      </c>
      <c r="H278" s="39">
        <v>3615</v>
      </c>
      <c r="I278" s="39">
        <v>6198</v>
      </c>
      <c r="J278" s="39">
        <v>220</v>
      </c>
      <c r="K278" s="39">
        <v>5995</v>
      </c>
      <c r="L278" s="39">
        <v>429</v>
      </c>
      <c r="M278" s="39">
        <v>242</v>
      </c>
      <c r="N278" s="39">
        <v>32990</v>
      </c>
      <c r="O278" s="39">
        <v>4876</v>
      </c>
      <c r="P278" s="39">
        <v>17048</v>
      </c>
      <c r="Q278" s="39">
        <v>5880</v>
      </c>
      <c r="R278" s="39">
        <v>3122</v>
      </c>
      <c r="S278" s="39">
        <v>2074</v>
      </c>
      <c r="T278" s="39">
        <v>1944</v>
      </c>
      <c r="U278" s="39">
        <v>350</v>
      </c>
      <c r="V278" s="39">
        <v>786</v>
      </c>
      <c r="W278" s="39">
        <v>11</v>
      </c>
      <c r="X278" s="39">
        <v>376</v>
      </c>
      <c r="Y278" s="39">
        <v>379</v>
      </c>
      <c r="Z278" s="39">
        <v>43</v>
      </c>
      <c r="AA278" s="39"/>
      <c r="AB278" s="39"/>
    </row>
    <row r="279" spans="1:28" x14ac:dyDescent="0.2">
      <c r="A279" s="39" t="s">
        <v>1661</v>
      </c>
      <c r="B279" s="39">
        <v>4716</v>
      </c>
      <c r="C279" s="39">
        <v>1075</v>
      </c>
      <c r="D279" s="39">
        <v>105</v>
      </c>
      <c r="E279" s="39">
        <v>284</v>
      </c>
      <c r="F279" s="39">
        <v>688</v>
      </c>
      <c r="G279" s="39">
        <v>1100</v>
      </c>
      <c r="H279" s="39">
        <v>214</v>
      </c>
      <c r="I279" s="39">
        <v>383</v>
      </c>
      <c r="J279" s="39">
        <v>11</v>
      </c>
      <c r="K279" s="39">
        <v>465</v>
      </c>
      <c r="L279" s="39">
        <v>11</v>
      </c>
      <c r="M279" s="39">
        <v>16</v>
      </c>
      <c r="N279" s="39">
        <v>2387</v>
      </c>
      <c r="O279" s="39">
        <v>287</v>
      </c>
      <c r="P279" s="39">
        <v>1293</v>
      </c>
      <c r="Q279" s="39">
        <v>462</v>
      </c>
      <c r="R279" s="39">
        <v>224</v>
      </c>
      <c r="S279" s="39">
        <v>127</v>
      </c>
      <c r="T279" s="39">
        <v>189</v>
      </c>
      <c r="U279" s="39">
        <v>20</v>
      </c>
      <c r="V279" s="39">
        <v>40</v>
      </c>
      <c r="W279" s="39"/>
      <c r="X279" s="39">
        <v>74</v>
      </c>
      <c r="Y279" s="39">
        <v>8</v>
      </c>
      <c r="Z279" s="39">
        <v>35</v>
      </c>
      <c r="AA279" s="39"/>
      <c r="AB279" s="39">
        <v>12</v>
      </c>
    </row>
    <row r="280" spans="1:28" x14ac:dyDescent="0.2">
      <c r="A280" s="39" t="s">
        <v>1662</v>
      </c>
      <c r="B280" s="39">
        <v>1343</v>
      </c>
      <c r="C280" s="39">
        <v>168</v>
      </c>
      <c r="D280" s="39">
        <v>31</v>
      </c>
      <c r="E280" s="39">
        <v>59</v>
      </c>
      <c r="F280" s="39">
        <v>78</v>
      </c>
      <c r="G280" s="39">
        <v>492</v>
      </c>
      <c r="H280" s="39">
        <v>319</v>
      </c>
      <c r="I280" s="39">
        <v>96</v>
      </c>
      <c r="J280" s="39">
        <v>9</v>
      </c>
      <c r="K280" s="39">
        <v>40</v>
      </c>
      <c r="L280" s="39">
        <v>16</v>
      </c>
      <c r="M280" s="39">
        <v>12</v>
      </c>
      <c r="N280" s="39">
        <v>620</v>
      </c>
      <c r="O280" s="39">
        <v>159</v>
      </c>
      <c r="P280" s="39">
        <v>323</v>
      </c>
      <c r="Q280" s="39">
        <v>108</v>
      </c>
      <c r="R280" s="39">
        <v>9</v>
      </c>
      <c r="S280" s="39">
        <v>22</v>
      </c>
      <c r="T280" s="39">
        <v>63</v>
      </c>
      <c r="U280" s="39"/>
      <c r="V280" s="39">
        <v>2</v>
      </c>
      <c r="W280" s="39"/>
      <c r="X280" s="39">
        <v>25</v>
      </c>
      <c r="Y280" s="39">
        <v>3</v>
      </c>
      <c r="Z280" s="39"/>
      <c r="AA280" s="39">
        <v>33</v>
      </c>
      <c r="AB280" s="39"/>
    </row>
    <row r="281" spans="1:28" x14ac:dyDescent="0.2">
      <c r="A281" s="39" t="s">
        <v>1663</v>
      </c>
      <c r="B281" s="39">
        <v>18766</v>
      </c>
      <c r="C281" s="39">
        <v>4237</v>
      </c>
      <c r="D281" s="39">
        <v>473</v>
      </c>
      <c r="E281" s="39">
        <v>1084</v>
      </c>
      <c r="F281" s="39">
        <v>2681</v>
      </c>
      <c r="G281" s="39">
        <v>5338</v>
      </c>
      <c r="H281" s="39">
        <v>1164</v>
      </c>
      <c r="I281" s="39">
        <v>2138</v>
      </c>
      <c r="J281" s="39">
        <v>91</v>
      </c>
      <c r="K281" s="39">
        <v>1686</v>
      </c>
      <c r="L281" s="39">
        <v>158</v>
      </c>
      <c r="M281" s="39">
        <v>101</v>
      </c>
      <c r="N281" s="39">
        <v>8311</v>
      </c>
      <c r="O281" s="39">
        <v>1641</v>
      </c>
      <c r="P281" s="39">
        <v>4763</v>
      </c>
      <c r="Q281" s="39">
        <v>960</v>
      </c>
      <c r="R281" s="39">
        <v>401</v>
      </c>
      <c r="S281" s="39">
        <v>550</v>
      </c>
      <c r="T281" s="39">
        <v>882</v>
      </c>
      <c r="U281" s="39">
        <v>140</v>
      </c>
      <c r="V281" s="39">
        <v>270</v>
      </c>
      <c r="W281" s="39">
        <v>102</v>
      </c>
      <c r="X281" s="39">
        <v>21</v>
      </c>
      <c r="Y281" s="39">
        <v>347</v>
      </c>
      <c r="Z281" s="39"/>
      <c r="AA281" s="39">
        <v>2</v>
      </c>
      <c r="AB281" s="39"/>
    </row>
    <row r="282" spans="1:28" x14ac:dyDescent="0.2">
      <c r="A282" s="39" t="s">
        <v>1664</v>
      </c>
      <c r="B282" s="39">
        <v>11386.413</v>
      </c>
      <c r="C282" s="39">
        <v>2367.9180000000001</v>
      </c>
      <c r="D282" s="39">
        <v>180.274</v>
      </c>
      <c r="E282" s="39">
        <v>635.28300000000002</v>
      </c>
      <c r="F282" s="39">
        <v>1552.3610000000001</v>
      </c>
      <c r="G282" s="39">
        <v>2465.4210000000003</v>
      </c>
      <c r="H282" s="39">
        <v>533.80399999999997</v>
      </c>
      <c r="I282" s="39">
        <v>912.54500000000007</v>
      </c>
      <c r="J282" s="39">
        <v>42.091000000000001</v>
      </c>
      <c r="K282" s="39">
        <v>863.33</v>
      </c>
      <c r="L282" s="39">
        <v>75.499000000000009</v>
      </c>
      <c r="M282" s="39">
        <v>38.152000000000001</v>
      </c>
      <c r="N282" s="39">
        <v>5033.0470000000005</v>
      </c>
      <c r="O282" s="39">
        <v>682.13300000000004</v>
      </c>
      <c r="P282" s="39">
        <v>2726.3740000000003</v>
      </c>
      <c r="Q282" s="39">
        <v>918.63600000000008</v>
      </c>
      <c r="R282" s="39">
        <v>455.75900000000001</v>
      </c>
      <c r="S282" s="39">
        <v>250.14500000000001</v>
      </c>
      <c r="T282" s="39">
        <v>1520.027</v>
      </c>
      <c r="U282" s="39">
        <v>10.109</v>
      </c>
      <c r="V282" s="39">
        <v>94.817999999999998</v>
      </c>
      <c r="W282" s="39">
        <v>1405.2330000000002</v>
      </c>
      <c r="X282" s="39">
        <v>4.2670000000000003</v>
      </c>
      <c r="Y282" s="39">
        <v>1</v>
      </c>
      <c r="Z282" s="39">
        <v>4.6000000000000005</v>
      </c>
      <c r="AA282" s="39"/>
      <c r="AB282" s="39"/>
    </row>
    <row r="283" spans="1:28" x14ac:dyDescent="0.2">
      <c r="A283" s="39" t="s">
        <v>1665</v>
      </c>
      <c r="B283" s="39">
        <v>25151.449000000001</v>
      </c>
      <c r="C283" s="39">
        <v>4713.6220000000003</v>
      </c>
      <c r="D283" s="39">
        <v>485.90800000000002</v>
      </c>
      <c r="E283" s="39">
        <v>1250.338</v>
      </c>
      <c r="F283" s="39">
        <v>2977.3760000000002</v>
      </c>
      <c r="G283" s="39">
        <v>5712.0520000000006</v>
      </c>
      <c r="H283" s="39">
        <v>1423.74</v>
      </c>
      <c r="I283" s="39">
        <v>1881.568</v>
      </c>
      <c r="J283" s="39">
        <v>113.70400000000001</v>
      </c>
      <c r="K283" s="39">
        <v>2018.8030000000001</v>
      </c>
      <c r="L283" s="39">
        <v>151.024</v>
      </c>
      <c r="M283" s="39">
        <v>123.21300000000001</v>
      </c>
      <c r="N283" s="39">
        <v>10172.537</v>
      </c>
      <c r="O283" s="39">
        <v>1419.6270000000002</v>
      </c>
      <c r="P283" s="39">
        <v>5417.4070000000002</v>
      </c>
      <c r="Q283" s="39">
        <v>1760.296</v>
      </c>
      <c r="R283" s="39">
        <v>975.32400000000007</v>
      </c>
      <c r="S283" s="39">
        <v>599.88300000000004</v>
      </c>
      <c r="T283" s="39">
        <v>4553.2380000000003</v>
      </c>
      <c r="U283" s="39">
        <v>95.501000000000005</v>
      </c>
      <c r="V283" s="39">
        <v>275.82</v>
      </c>
      <c r="W283" s="39">
        <v>343.762</v>
      </c>
      <c r="X283" s="39">
        <v>631.99900000000002</v>
      </c>
      <c r="Y283" s="39">
        <v>2192.7840000000001</v>
      </c>
      <c r="Z283" s="39">
        <v>480.12800000000004</v>
      </c>
      <c r="AA283" s="39">
        <v>197.607</v>
      </c>
      <c r="AB283" s="39">
        <v>335.637</v>
      </c>
    </row>
    <row r="284" spans="1:28" x14ac:dyDescent="0.2">
      <c r="A284" s="39" t="s">
        <v>1666</v>
      </c>
      <c r="B284" s="39">
        <v>2519.518</v>
      </c>
      <c r="C284" s="39"/>
      <c r="D284" s="39"/>
      <c r="E284" s="39"/>
      <c r="F284" s="39"/>
      <c r="G284" s="39"/>
      <c r="H284" s="39"/>
      <c r="I284" s="39"/>
      <c r="J284" s="39"/>
      <c r="K284" s="39"/>
      <c r="L284" s="39"/>
      <c r="M284" s="39"/>
      <c r="N284" s="39">
        <v>3</v>
      </c>
      <c r="O284" s="39"/>
      <c r="P284" s="39">
        <v>1</v>
      </c>
      <c r="Q284" s="39">
        <v>2</v>
      </c>
      <c r="R284" s="39"/>
      <c r="S284" s="39"/>
      <c r="T284" s="39">
        <v>2516.518</v>
      </c>
      <c r="U284" s="39"/>
      <c r="V284" s="39"/>
      <c r="W284" s="39">
        <v>2516.518</v>
      </c>
      <c r="X284" s="39"/>
      <c r="Y284" s="39"/>
      <c r="Z284" s="39"/>
      <c r="AA284" s="39"/>
      <c r="AB284" s="39"/>
    </row>
    <row r="285" spans="1:28" x14ac:dyDescent="0.2">
      <c r="A285" s="39" t="s">
        <v>1667</v>
      </c>
      <c r="B285" s="39">
        <v>5447.5219999999999</v>
      </c>
      <c r="C285" s="39">
        <v>1047.0070000000001</v>
      </c>
      <c r="D285" s="39">
        <v>70.012</v>
      </c>
      <c r="E285" s="39">
        <v>169.41900000000001</v>
      </c>
      <c r="F285" s="39">
        <v>807.57600000000002</v>
      </c>
      <c r="G285" s="39">
        <v>1188.922</v>
      </c>
      <c r="H285" s="39">
        <v>256.178</v>
      </c>
      <c r="I285" s="39">
        <v>417.59500000000003</v>
      </c>
      <c r="J285" s="39">
        <v>9.7469999999999999</v>
      </c>
      <c r="K285" s="39">
        <v>480.91500000000002</v>
      </c>
      <c r="L285" s="39">
        <v>10.78</v>
      </c>
      <c r="M285" s="39">
        <v>13.707000000000001</v>
      </c>
      <c r="N285" s="39">
        <v>2699.9259999999999</v>
      </c>
      <c r="O285" s="39">
        <v>244.96800000000002</v>
      </c>
      <c r="P285" s="39">
        <v>1775.2050000000002</v>
      </c>
      <c r="Q285" s="39">
        <v>411.517</v>
      </c>
      <c r="R285" s="39">
        <v>170.59800000000001</v>
      </c>
      <c r="S285" s="39">
        <v>97.638000000000005</v>
      </c>
      <c r="T285" s="39">
        <v>511.66700000000003</v>
      </c>
      <c r="U285" s="39"/>
      <c r="V285" s="39">
        <v>86.484999999999999</v>
      </c>
      <c r="W285" s="39"/>
      <c r="X285" s="39"/>
      <c r="Y285" s="39">
        <v>425.18200000000002</v>
      </c>
      <c r="Z285" s="39"/>
      <c r="AA285" s="39"/>
      <c r="AB285" s="39"/>
    </row>
    <row r="286" spans="1:28" x14ac:dyDescent="0.2">
      <c r="A286" s="39" t="s">
        <v>1668</v>
      </c>
      <c r="B286" s="39">
        <v>1922.8380000000002</v>
      </c>
      <c r="C286" s="39">
        <v>479.88100000000003</v>
      </c>
      <c r="D286" s="39">
        <v>47.545000000000002</v>
      </c>
      <c r="E286" s="39">
        <v>112.316</v>
      </c>
      <c r="F286" s="39">
        <v>320.02</v>
      </c>
      <c r="G286" s="39">
        <v>742.27</v>
      </c>
      <c r="H286" s="39">
        <v>205.89700000000002</v>
      </c>
      <c r="I286" s="39">
        <v>237.63</v>
      </c>
      <c r="J286" s="39">
        <v>38.074000000000005</v>
      </c>
      <c r="K286" s="39">
        <v>174.279</v>
      </c>
      <c r="L286" s="39">
        <v>43.181000000000004</v>
      </c>
      <c r="M286" s="39">
        <v>43.209000000000003</v>
      </c>
      <c r="N286" s="39">
        <v>617.53899999999999</v>
      </c>
      <c r="O286" s="39">
        <v>75.822000000000003</v>
      </c>
      <c r="P286" s="39">
        <v>310.79700000000003</v>
      </c>
      <c r="Q286" s="39">
        <v>127.709</v>
      </c>
      <c r="R286" s="39">
        <v>76.112000000000009</v>
      </c>
      <c r="S286" s="39">
        <v>27.099</v>
      </c>
      <c r="T286" s="39">
        <v>83.14800000000001</v>
      </c>
      <c r="U286" s="39"/>
      <c r="V286" s="39">
        <v>23.12</v>
      </c>
      <c r="W286" s="39"/>
      <c r="X286" s="39">
        <v>40.428000000000004</v>
      </c>
      <c r="Y286" s="39"/>
      <c r="Z286" s="39">
        <v>19.600000000000001</v>
      </c>
      <c r="AA286" s="39"/>
      <c r="AB286" s="39"/>
    </row>
    <row r="287" spans="1:28" x14ac:dyDescent="0.2">
      <c r="A287" s="39" t="s">
        <v>1669</v>
      </c>
      <c r="B287" s="39">
        <v>854.03500000000008</v>
      </c>
      <c r="C287" s="39">
        <v>8.0330000000000013</v>
      </c>
      <c r="D287" s="39">
        <v>3</v>
      </c>
      <c r="E287" s="39">
        <v>1</v>
      </c>
      <c r="F287" s="39">
        <v>4.0330000000000004</v>
      </c>
      <c r="G287" s="39">
        <v>841.32500000000005</v>
      </c>
      <c r="H287" s="39">
        <v>840.32500000000005</v>
      </c>
      <c r="I287" s="39">
        <v>1</v>
      </c>
      <c r="J287" s="39"/>
      <c r="K287" s="39"/>
      <c r="L287" s="39"/>
      <c r="M287" s="39"/>
      <c r="N287" s="39">
        <v>1.427</v>
      </c>
      <c r="O287" s="39"/>
      <c r="P287" s="39"/>
      <c r="Q287" s="39"/>
      <c r="R287" s="39">
        <v>1.427</v>
      </c>
      <c r="S287" s="39"/>
      <c r="T287" s="39">
        <v>3.25</v>
      </c>
      <c r="U287" s="39"/>
      <c r="V287" s="39"/>
      <c r="W287" s="39">
        <v>0.75</v>
      </c>
      <c r="X287" s="39">
        <v>1.5</v>
      </c>
      <c r="Y287" s="39"/>
      <c r="Z287" s="39"/>
      <c r="AA287" s="39">
        <v>1</v>
      </c>
      <c r="AB287" s="39"/>
    </row>
    <row r="288" spans="1:28" x14ac:dyDescent="0.2">
      <c r="A288" s="39" t="s">
        <v>1670</v>
      </c>
      <c r="B288" s="39">
        <v>59188.732000000004</v>
      </c>
      <c r="C288" s="39">
        <v>14150.248</v>
      </c>
      <c r="D288" s="39">
        <v>1164.8590000000002</v>
      </c>
      <c r="E288" s="39">
        <v>3485.5520000000001</v>
      </c>
      <c r="F288" s="39">
        <v>9499.8370000000014</v>
      </c>
      <c r="G288" s="39">
        <v>14163.776</v>
      </c>
      <c r="H288" s="39">
        <v>3013.7530000000002</v>
      </c>
      <c r="I288" s="39">
        <v>5206.567</v>
      </c>
      <c r="J288" s="39">
        <v>183.51</v>
      </c>
      <c r="K288" s="39">
        <v>5212.1909999999998</v>
      </c>
      <c r="L288" s="39">
        <v>353.654</v>
      </c>
      <c r="M288" s="39">
        <v>194.101</v>
      </c>
      <c r="N288" s="39">
        <v>29247.646000000001</v>
      </c>
      <c r="O288" s="39">
        <v>4188.3870000000006</v>
      </c>
      <c r="P288" s="39">
        <v>15349.315000000001</v>
      </c>
      <c r="Q288" s="39">
        <v>5241.4650000000001</v>
      </c>
      <c r="R288" s="39">
        <v>2738.1770000000001</v>
      </c>
      <c r="S288" s="39">
        <v>1730.3020000000001</v>
      </c>
      <c r="T288" s="39">
        <v>1627.0620000000001</v>
      </c>
      <c r="U288" s="39">
        <v>343.42900000000003</v>
      </c>
      <c r="V288" s="39">
        <v>712.26</v>
      </c>
      <c r="W288" s="39">
        <v>10.064</v>
      </c>
      <c r="X288" s="39">
        <v>252.38900000000001</v>
      </c>
      <c r="Y288" s="39">
        <v>271.12</v>
      </c>
      <c r="Z288" s="39">
        <v>37.800000000000004</v>
      </c>
      <c r="AA288" s="39"/>
      <c r="AB288" s="39"/>
    </row>
    <row r="289" spans="1:28" x14ac:dyDescent="0.2">
      <c r="A289" s="39" t="s">
        <v>1671</v>
      </c>
      <c r="B289" s="39">
        <v>4028.0130000000004</v>
      </c>
      <c r="C289" s="39">
        <v>904.63300000000004</v>
      </c>
      <c r="D289" s="39">
        <v>88.88</v>
      </c>
      <c r="E289" s="39">
        <v>236.42100000000002</v>
      </c>
      <c r="F289" s="39">
        <v>579.33199999999999</v>
      </c>
      <c r="G289" s="39">
        <v>952.86900000000003</v>
      </c>
      <c r="H289" s="39">
        <v>186.18900000000002</v>
      </c>
      <c r="I289" s="39">
        <v>318.94</v>
      </c>
      <c r="J289" s="39">
        <v>10.413</v>
      </c>
      <c r="K289" s="39">
        <v>412.62600000000003</v>
      </c>
      <c r="L289" s="39">
        <v>9.8800000000000008</v>
      </c>
      <c r="M289" s="39">
        <v>14.821000000000002</v>
      </c>
      <c r="N289" s="39">
        <v>2053.2180000000003</v>
      </c>
      <c r="O289" s="39">
        <v>256.43200000000002</v>
      </c>
      <c r="P289" s="39">
        <v>1104.9380000000001</v>
      </c>
      <c r="Q289" s="39">
        <v>401.59</v>
      </c>
      <c r="R289" s="39">
        <v>185.44900000000001</v>
      </c>
      <c r="S289" s="39">
        <v>104.80900000000001</v>
      </c>
      <c r="T289" s="39">
        <v>117.29300000000001</v>
      </c>
      <c r="U289" s="39">
        <v>17.61</v>
      </c>
      <c r="V289" s="39">
        <v>31.327000000000002</v>
      </c>
      <c r="W289" s="39"/>
      <c r="X289" s="39">
        <v>35.053000000000004</v>
      </c>
      <c r="Y289" s="39">
        <v>7.5</v>
      </c>
      <c r="Z289" s="39">
        <v>16.036000000000001</v>
      </c>
      <c r="AA289" s="39"/>
      <c r="AB289" s="39">
        <v>9.7670000000000012</v>
      </c>
    </row>
    <row r="290" spans="1:28" x14ac:dyDescent="0.2">
      <c r="A290" s="39" t="s">
        <v>1672</v>
      </c>
      <c r="B290" s="39">
        <v>1111.8050000000001</v>
      </c>
      <c r="C290" s="39">
        <v>132.66500000000002</v>
      </c>
      <c r="D290" s="39">
        <v>20.856999999999999</v>
      </c>
      <c r="E290" s="39">
        <v>46.021000000000001</v>
      </c>
      <c r="F290" s="39">
        <v>65.787000000000006</v>
      </c>
      <c r="G290" s="39">
        <v>384.88200000000001</v>
      </c>
      <c r="H290" s="39">
        <v>246.59400000000002</v>
      </c>
      <c r="I290" s="39">
        <v>75.029000000000011</v>
      </c>
      <c r="J290" s="39">
        <v>7.3</v>
      </c>
      <c r="K290" s="39">
        <v>32.591999999999999</v>
      </c>
      <c r="L290" s="39">
        <v>13.467000000000001</v>
      </c>
      <c r="M290" s="39">
        <v>9.9</v>
      </c>
      <c r="N290" s="39">
        <v>539.76499999999999</v>
      </c>
      <c r="O290" s="39">
        <v>141.08199999999999</v>
      </c>
      <c r="P290" s="39">
        <v>282.95800000000003</v>
      </c>
      <c r="Q290" s="39">
        <v>91.210999999999999</v>
      </c>
      <c r="R290" s="39">
        <v>6.1260000000000003</v>
      </c>
      <c r="S290" s="39">
        <v>18.388000000000002</v>
      </c>
      <c r="T290" s="39">
        <v>54.493000000000002</v>
      </c>
      <c r="U290" s="39"/>
      <c r="V290" s="39">
        <v>2</v>
      </c>
      <c r="W290" s="39"/>
      <c r="X290" s="39">
        <v>18.866</v>
      </c>
      <c r="Y290" s="39">
        <v>3</v>
      </c>
      <c r="Z290" s="39"/>
      <c r="AA290" s="39">
        <v>30.627000000000002</v>
      </c>
      <c r="AB290" s="39"/>
    </row>
    <row r="291" spans="1:28" x14ac:dyDescent="0.2">
      <c r="A291" s="39" t="s">
        <v>1673</v>
      </c>
      <c r="B291" s="39">
        <v>13820.109</v>
      </c>
      <c r="C291" s="39">
        <v>3044.4460000000004</v>
      </c>
      <c r="D291" s="39">
        <v>329.62700000000001</v>
      </c>
      <c r="E291" s="39">
        <v>776.40100000000007</v>
      </c>
      <c r="F291" s="39">
        <v>1938.4180000000001</v>
      </c>
      <c r="G291" s="39">
        <v>4128.3280000000004</v>
      </c>
      <c r="H291" s="39">
        <v>868.39</v>
      </c>
      <c r="I291" s="39">
        <v>1630.1760000000002</v>
      </c>
      <c r="J291" s="39">
        <v>70.39</v>
      </c>
      <c r="K291" s="39">
        <v>1367.117</v>
      </c>
      <c r="L291" s="39">
        <v>111.256</v>
      </c>
      <c r="M291" s="39">
        <v>80.999000000000009</v>
      </c>
      <c r="N291" s="39">
        <v>5846.9949999999999</v>
      </c>
      <c r="O291" s="39">
        <v>990.851</v>
      </c>
      <c r="P291" s="39">
        <v>3572.3180000000002</v>
      </c>
      <c r="Q291" s="39">
        <v>631.28399999999999</v>
      </c>
      <c r="R291" s="39">
        <v>265.26600000000002</v>
      </c>
      <c r="S291" s="39">
        <v>387.27600000000001</v>
      </c>
      <c r="T291" s="39">
        <v>800.34</v>
      </c>
      <c r="U291" s="39">
        <v>112.89500000000001</v>
      </c>
      <c r="V291" s="39">
        <v>244.596</v>
      </c>
      <c r="W291" s="39">
        <v>96.999000000000009</v>
      </c>
      <c r="X291" s="39">
        <v>20.094000000000001</v>
      </c>
      <c r="Y291" s="39">
        <v>323.75600000000003</v>
      </c>
      <c r="Z291" s="39"/>
      <c r="AA291" s="39">
        <v>2</v>
      </c>
      <c r="AB291" s="39"/>
    </row>
    <row r="292" spans="1:28" x14ac:dyDescent="0.2">
      <c r="A292" s="39" t="s">
        <v>1674</v>
      </c>
      <c r="B292" s="39">
        <v>653.89800000000002</v>
      </c>
      <c r="C292" s="39">
        <v>135.09700000000001</v>
      </c>
      <c r="D292" s="39">
        <v>17.616</v>
      </c>
      <c r="E292" s="39">
        <v>39.641000000000005</v>
      </c>
      <c r="F292" s="39">
        <v>77.84</v>
      </c>
      <c r="G292" s="39">
        <v>265.471</v>
      </c>
      <c r="H292" s="39">
        <v>67.987000000000009</v>
      </c>
      <c r="I292" s="39">
        <v>76.328000000000003</v>
      </c>
      <c r="J292" s="39">
        <v>7.5070000000000006</v>
      </c>
      <c r="K292" s="39">
        <v>87.317999999999998</v>
      </c>
      <c r="L292" s="39">
        <v>13.8</v>
      </c>
      <c r="M292" s="39">
        <v>12.531000000000001</v>
      </c>
      <c r="N292" s="39">
        <v>226.33</v>
      </c>
      <c r="O292" s="39">
        <v>27.673000000000002</v>
      </c>
      <c r="P292" s="39">
        <v>124.81700000000001</v>
      </c>
      <c r="Q292" s="39">
        <v>37.111000000000004</v>
      </c>
      <c r="R292" s="39">
        <v>22.229000000000003</v>
      </c>
      <c r="S292" s="39">
        <v>14.5</v>
      </c>
      <c r="T292" s="39">
        <v>27</v>
      </c>
      <c r="U292" s="39"/>
      <c r="V292" s="39"/>
      <c r="W292" s="39"/>
      <c r="X292" s="39"/>
      <c r="Y292" s="39">
        <v>11.9</v>
      </c>
      <c r="Z292" s="39">
        <v>14.1</v>
      </c>
      <c r="AA292" s="39">
        <v>1</v>
      </c>
      <c r="AB292" s="39"/>
    </row>
    <row r="293" spans="1:28" x14ac:dyDescent="0.2">
      <c r="A293" s="39" t="s">
        <v>1675</v>
      </c>
      <c r="B293" s="39">
        <v>12041.108</v>
      </c>
      <c r="C293" s="39">
        <v>2837.973</v>
      </c>
      <c r="D293" s="39">
        <v>201.57300000000001</v>
      </c>
      <c r="E293" s="39">
        <v>515.97200000000009</v>
      </c>
      <c r="F293" s="39">
        <v>2120.4279999999999</v>
      </c>
      <c r="G293" s="39">
        <v>2890.9769999999999</v>
      </c>
      <c r="H293" s="39">
        <v>490.61200000000002</v>
      </c>
      <c r="I293" s="39">
        <v>1255.8090000000002</v>
      </c>
      <c r="J293" s="39">
        <v>23.442</v>
      </c>
      <c r="K293" s="39">
        <v>1076.193</v>
      </c>
      <c r="L293" s="39">
        <v>17.361000000000001</v>
      </c>
      <c r="M293" s="39">
        <v>27.56</v>
      </c>
      <c r="N293" s="39">
        <v>5649.9030000000002</v>
      </c>
      <c r="O293" s="39">
        <v>613.923</v>
      </c>
      <c r="P293" s="39">
        <v>3403.2510000000002</v>
      </c>
      <c r="Q293" s="39">
        <v>931.83699999999999</v>
      </c>
      <c r="R293" s="39">
        <v>460.06700000000001</v>
      </c>
      <c r="S293" s="39">
        <v>240.82500000000002</v>
      </c>
      <c r="T293" s="39">
        <v>662.255</v>
      </c>
      <c r="U293" s="39">
        <v>14.15</v>
      </c>
      <c r="V293" s="39">
        <v>126.4</v>
      </c>
      <c r="W293" s="39">
        <v>1</v>
      </c>
      <c r="X293" s="39">
        <v>2</v>
      </c>
      <c r="Y293" s="39">
        <v>37.024999999999999</v>
      </c>
      <c r="Z293" s="39">
        <v>471.88</v>
      </c>
      <c r="AA293" s="39">
        <v>2</v>
      </c>
      <c r="AB293" s="39">
        <v>7.8</v>
      </c>
    </row>
    <row r="294" spans="1:28" x14ac:dyDescent="0.2">
      <c r="A294" s="39" t="s">
        <v>1676</v>
      </c>
      <c r="B294" s="39">
        <v>138125.44</v>
      </c>
      <c r="C294" s="39">
        <v>29821.523000000001</v>
      </c>
      <c r="D294" s="39">
        <v>2610.1510000000003</v>
      </c>
      <c r="E294" s="39">
        <v>7268.3640000000005</v>
      </c>
      <c r="F294" s="39">
        <v>19943.008000000002</v>
      </c>
      <c r="G294" s="39">
        <v>33736.292999999998</v>
      </c>
      <c r="H294" s="39">
        <v>8133.4690000000001</v>
      </c>
      <c r="I294" s="39">
        <v>12013.187</v>
      </c>
      <c r="J294" s="39">
        <v>506.178</v>
      </c>
      <c r="K294" s="39">
        <v>11725.364</v>
      </c>
      <c r="L294" s="39">
        <v>799.90200000000004</v>
      </c>
      <c r="M294" s="39">
        <v>558.19299999999998</v>
      </c>
      <c r="N294" s="39">
        <v>62091.332999999999</v>
      </c>
      <c r="O294" s="39">
        <v>8640.898000000001</v>
      </c>
      <c r="P294" s="39">
        <v>34068.379999999997</v>
      </c>
      <c r="Q294" s="39">
        <v>10554.656000000001</v>
      </c>
      <c r="R294" s="39">
        <v>5356.5340000000006</v>
      </c>
      <c r="S294" s="39">
        <v>3470.8650000000002</v>
      </c>
      <c r="T294" s="39">
        <v>12476.291000000001</v>
      </c>
      <c r="U294" s="39">
        <v>593.69400000000007</v>
      </c>
      <c r="V294" s="39">
        <v>1596.826</v>
      </c>
      <c r="W294" s="39">
        <v>4374.326</v>
      </c>
      <c r="X294" s="39">
        <v>1006.596</v>
      </c>
      <c r="Y294" s="39">
        <v>3273.2670000000003</v>
      </c>
      <c r="Z294" s="39">
        <v>1044.144</v>
      </c>
      <c r="AA294" s="39">
        <v>234.23400000000001</v>
      </c>
      <c r="AB294" s="39">
        <v>353.20400000000001</v>
      </c>
    </row>
    <row r="295" spans="1:28" x14ac:dyDescent="0.2">
      <c r="A295" s="39"/>
      <c r="B295" s="39" t="s">
        <v>1306</v>
      </c>
      <c r="C295" s="39" t="s">
        <v>580</v>
      </c>
      <c r="D295" s="39" t="s">
        <v>581</v>
      </c>
      <c r="E295" s="39" t="s">
        <v>582</v>
      </c>
      <c r="F295" s="39" t="s">
        <v>583</v>
      </c>
      <c r="G295" s="39" t="s">
        <v>584</v>
      </c>
      <c r="H295" s="39" t="s">
        <v>579</v>
      </c>
      <c r="I295" s="39" t="s">
        <v>585</v>
      </c>
      <c r="J295" s="39" t="s">
        <v>586</v>
      </c>
      <c r="K295" s="39" t="s">
        <v>911</v>
      </c>
      <c r="L295" s="39" t="s">
        <v>912</v>
      </c>
      <c r="M295" s="39" t="s">
        <v>913</v>
      </c>
      <c r="N295" s="39" t="s">
        <v>914</v>
      </c>
      <c r="O295" s="39" t="s">
        <v>915</v>
      </c>
      <c r="P295" s="39" t="s">
        <v>916</v>
      </c>
      <c r="Q295" s="39" t="s">
        <v>917</v>
      </c>
      <c r="R295" s="39" t="s">
        <v>918</v>
      </c>
      <c r="S295" s="39" t="s">
        <v>919</v>
      </c>
      <c r="T295" s="39" t="s">
        <v>0</v>
      </c>
      <c r="U295" s="39" t="s">
        <v>920</v>
      </c>
      <c r="V295" s="39" t="s">
        <v>921</v>
      </c>
      <c r="W295" s="39" t="s">
        <v>922</v>
      </c>
      <c r="X295" s="39" t="s">
        <v>1307</v>
      </c>
      <c r="Y295" s="39" t="s">
        <v>1308</v>
      </c>
      <c r="Z295" s="39" t="s">
        <v>84</v>
      </c>
      <c r="AA295" s="39" t="s">
        <v>85</v>
      </c>
      <c r="AB295" s="39" t="s">
        <v>86</v>
      </c>
    </row>
    <row r="296" spans="1:28" x14ac:dyDescent="0.2">
      <c r="A296" s="39" t="s">
        <v>1677</v>
      </c>
      <c r="B296" s="39">
        <v>812</v>
      </c>
      <c r="C296" s="39">
        <v>168</v>
      </c>
      <c r="D296" s="39">
        <v>18</v>
      </c>
      <c r="E296" s="39">
        <v>48</v>
      </c>
      <c r="F296" s="39">
        <v>102</v>
      </c>
      <c r="G296" s="39">
        <v>322</v>
      </c>
      <c r="H296" s="39">
        <v>83</v>
      </c>
      <c r="I296" s="39">
        <v>94</v>
      </c>
      <c r="J296" s="39">
        <v>7</v>
      </c>
      <c r="K296" s="39">
        <v>119</v>
      </c>
      <c r="L296" s="39">
        <v>13</v>
      </c>
      <c r="M296" s="39">
        <v>12</v>
      </c>
      <c r="N296" s="39">
        <v>282</v>
      </c>
      <c r="O296" s="39">
        <v>33</v>
      </c>
      <c r="P296" s="39">
        <v>162</v>
      </c>
      <c r="Q296" s="39">
        <v>46</v>
      </c>
      <c r="R296" s="39">
        <v>27</v>
      </c>
      <c r="S296" s="39">
        <v>17</v>
      </c>
      <c r="T296" s="39">
        <v>49</v>
      </c>
      <c r="U296" s="39"/>
      <c r="V296" s="39"/>
      <c r="W296" s="39"/>
      <c r="X296" s="39"/>
      <c r="Y296" s="39">
        <v>14</v>
      </c>
      <c r="Z296" s="39">
        <v>35</v>
      </c>
      <c r="AA296" s="39">
        <v>1</v>
      </c>
      <c r="AB296" s="39"/>
    </row>
    <row r="297" spans="1:28" x14ac:dyDescent="0.2">
      <c r="A297" s="39" t="s">
        <v>1678</v>
      </c>
      <c r="B297" s="39">
        <v>13769</v>
      </c>
      <c r="C297" s="39">
        <v>3233</v>
      </c>
      <c r="D297" s="39">
        <v>263</v>
      </c>
      <c r="E297" s="39">
        <v>576</v>
      </c>
      <c r="F297" s="39">
        <v>2404</v>
      </c>
      <c r="G297" s="39">
        <v>3380</v>
      </c>
      <c r="H297" s="39">
        <v>607</v>
      </c>
      <c r="I297" s="39">
        <v>1454</v>
      </c>
      <c r="J297" s="39">
        <v>32</v>
      </c>
      <c r="K297" s="39">
        <v>1244</v>
      </c>
      <c r="L297" s="39">
        <v>26</v>
      </c>
      <c r="M297" s="39">
        <v>29</v>
      </c>
      <c r="N297" s="39">
        <v>6395</v>
      </c>
      <c r="O297" s="39">
        <v>713</v>
      </c>
      <c r="P297" s="39">
        <v>3864</v>
      </c>
      <c r="Q297" s="39">
        <v>1018</v>
      </c>
      <c r="R297" s="39">
        <v>524</v>
      </c>
      <c r="S297" s="39">
        <v>288</v>
      </c>
      <c r="T297" s="39">
        <v>821</v>
      </c>
      <c r="U297" s="39">
        <v>15</v>
      </c>
      <c r="V297" s="39">
        <v>132</v>
      </c>
      <c r="W297" s="39">
        <v>1</v>
      </c>
      <c r="X297" s="39">
        <v>2</v>
      </c>
      <c r="Y297" s="39">
        <v>45</v>
      </c>
      <c r="Z297" s="39">
        <v>612</v>
      </c>
      <c r="AA297" s="39">
        <v>2</v>
      </c>
      <c r="AB297" s="39">
        <v>12</v>
      </c>
    </row>
    <row r="298" spans="1:28" x14ac:dyDescent="0.2">
      <c r="A298" s="39" t="s">
        <v>1679</v>
      </c>
      <c r="B298" s="39">
        <v>161806</v>
      </c>
      <c r="C298" s="39">
        <v>35338</v>
      </c>
      <c r="D298" s="39">
        <v>3238</v>
      </c>
      <c r="E298" s="39">
        <v>8720</v>
      </c>
      <c r="F298" s="39">
        <v>23410</v>
      </c>
      <c r="G298" s="39">
        <v>40515</v>
      </c>
      <c r="H298" s="39">
        <v>10053</v>
      </c>
      <c r="I298" s="39">
        <v>14550</v>
      </c>
      <c r="J298" s="39">
        <v>614</v>
      </c>
      <c r="K298" s="39">
        <v>13668</v>
      </c>
      <c r="L298" s="39">
        <v>973</v>
      </c>
      <c r="M298" s="39">
        <v>678</v>
      </c>
      <c r="N298" s="39">
        <v>72235</v>
      </c>
      <c r="O298" s="39">
        <v>10624</v>
      </c>
      <c r="P298" s="39">
        <v>39031</v>
      </c>
      <c r="Q298" s="39">
        <v>12173</v>
      </c>
      <c r="R298" s="39">
        <v>6250</v>
      </c>
      <c r="S298" s="39">
        <v>4221</v>
      </c>
      <c r="T298" s="39">
        <v>13990</v>
      </c>
      <c r="U298" s="39">
        <v>637</v>
      </c>
      <c r="V298" s="39">
        <v>1770</v>
      </c>
      <c r="W298" s="39">
        <v>4572</v>
      </c>
      <c r="X298" s="39">
        <v>1450</v>
      </c>
      <c r="Y298" s="39">
        <v>3584</v>
      </c>
      <c r="Z298" s="39">
        <v>1312</v>
      </c>
      <c r="AA298" s="39">
        <v>268</v>
      </c>
      <c r="AB298" s="39">
        <v>402</v>
      </c>
    </row>
    <row r="299" spans="1:28" x14ac:dyDescent="0.2">
      <c r="A299" s="39" t="s">
        <v>1680</v>
      </c>
      <c r="B299" s="39">
        <v>13633</v>
      </c>
      <c r="C299" s="39">
        <v>2944</v>
      </c>
      <c r="D299" s="39">
        <v>240</v>
      </c>
      <c r="E299" s="39">
        <v>785</v>
      </c>
      <c r="F299" s="39">
        <v>1926</v>
      </c>
      <c r="G299" s="39">
        <v>3078</v>
      </c>
      <c r="H299" s="39">
        <v>677</v>
      </c>
      <c r="I299" s="39">
        <v>1178</v>
      </c>
      <c r="J299" s="39">
        <v>53</v>
      </c>
      <c r="K299" s="39">
        <v>1036</v>
      </c>
      <c r="L299" s="39">
        <v>90</v>
      </c>
      <c r="M299" s="39">
        <v>44</v>
      </c>
      <c r="N299" s="39">
        <v>6051</v>
      </c>
      <c r="O299" s="39">
        <v>822</v>
      </c>
      <c r="P299" s="39">
        <v>3254</v>
      </c>
      <c r="Q299" s="39">
        <v>1115</v>
      </c>
      <c r="R299" s="39">
        <v>553</v>
      </c>
      <c r="S299" s="39">
        <v>311</v>
      </c>
      <c r="T299" s="39">
        <v>1573</v>
      </c>
      <c r="U299" s="39">
        <v>14</v>
      </c>
      <c r="V299" s="39">
        <v>111</v>
      </c>
      <c r="W299" s="39">
        <v>1436</v>
      </c>
      <c r="X299" s="39">
        <v>5</v>
      </c>
      <c r="Y299" s="39">
        <v>1</v>
      </c>
      <c r="Z299" s="39">
        <v>6</v>
      </c>
      <c r="AA299" s="39"/>
      <c r="AB299" s="39"/>
    </row>
    <row r="300" spans="1:28" x14ac:dyDescent="0.2">
      <c r="A300" s="39" t="s">
        <v>1681</v>
      </c>
      <c r="B300" s="39">
        <v>29252</v>
      </c>
      <c r="C300" s="39">
        <v>5598</v>
      </c>
      <c r="D300" s="39">
        <v>578</v>
      </c>
      <c r="E300" s="39">
        <v>1499</v>
      </c>
      <c r="F300" s="39">
        <v>3523</v>
      </c>
      <c r="G300" s="39">
        <v>6772</v>
      </c>
      <c r="H300" s="39">
        <v>1746</v>
      </c>
      <c r="I300" s="39">
        <v>2241</v>
      </c>
      <c r="J300" s="39">
        <v>135</v>
      </c>
      <c r="K300" s="39">
        <v>2322</v>
      </c>
      <c r="L300" s="39">
        <v>170</v>
      </c>
      <c r="M300" s="39">
        <v>159</v>
      </c>
      <c r="N300" s="39">
        <v>11764</v>
      </c>
      <c r="O300" s="39">
        <v>1706</v>
      </c>
      <c r="P300" s="39">
        <v>6182</v>
      </c>
      <c r="Q300" s="39">
        <v>2043</v>
      </c>
      <c r="R300" s="39">
        <v>1121</v>
      </c>
      <c r="S300" s="39">
        <v>717</v>
      </c>
      <c r="T300" s="39">
        <v>5133</v>
      </c>
      <c r="U300" s="39">
        <v>100</v>
      </c>
      <c r="V300" s="39">
        <v>306</v>
      </c>
      <c r="W300" s="39">
        <v>366</v>
      </c>
      <c r="X300" s="39">
        <v>856</v>
      </c>
      <c r="Y300" s="39">
        <v>2347</v>
      </c>
      <c r="Z300" s="39">
        <v>551</v>
      </c>
      <c r="AA300" s="39">
        <v>229</v>
      </c>
      <c r="AB300" s="39">
        <v>378</v>
      </c>
    </row>
    <row r="301" spans="1:28" x14ac:dyDescent="0.2">
      <c r="A301" s="39" t="s">
        <v>1682</v>
      </c>
      <c r="B301" s="39">
        <v>2656</v>
      </c>
      <c r="C301" s="39">
        <v>1</v>
      </c>
      <c r="D301" s="39"/>
      <c r="E301" s="39"/>
      <c r="F301" s="39">
        <v>1</v>
      </c>
      <c r="G301" s="39"/>
      <c r="H301" s="39"/>
      <c r="I301" s="39"/>
      <c r="J301" s="39"/>
      <c r="K301" s="39"/>
      <c r="L301" s="39"/>
      <c r="M301" s="39"/>
      <c r="N301" s="39"/>
      <c r="O301" s="39"/>
      <c r="P301" s="39"/>
      <c r="Q301" s="39"/>
      <c r="R301" s="39"/>
      <c r="S301" s="39"/>
      <c r="T301" s="39">
        <v>2655</v>
      </c>
      <c r="U301" s="39"/>
      <c r="V301" s="39"/>
      <c r="W301" s="39">
        <v>2655</v>
      </c>
      <c r="X301" s="39"/>
      <c r="Y301" s="39"/>
      <c r="Z301" s="39"/>
      <c r="AA301" s="39"/>
      <c r="AB301" s="39"/>
    </row>
    <row r="302" spans="1:28" x14ac:dyDescent="0.2">
      <c r="A302" s="39" t="s">
        <v>1683</v>
      </c>
      <c r="B302" s="39">
        <v>6030</v>
      </c>
      <c r="C302" s="39">
        <v>1153</v>
      </c>
      <c r="D302" s="39">
        <v>81</v>
      </c>
      <c r="E302" s="39">
        <v>189</v>
      </c>
      <c r="F302" s="39">
        <v>883</v>
      </c>
      <c r="G302" s="39">
        <v>1366</v>
      </c>
      <c r="H302" s="39">
        <v>272</v>
      </c>
      <c r="I302" s="39">
        <v>492</v>
      </c>
      <c r="J302" s="39">
        <v>11</v>
      </c>
      <c r="K302" s="39">
        <v>563</v>
      </c>
      <c r="L302" s="39">
        <v>11</v>
      </c>
      <c r="M302" s="39">
        <v>17</v>
      </c>
      <c r="N302" s="39">
        <v>2971</v>
      </c>
      <c r="O302" s="39">
        <v>291</v>
      </c>
      <c r="P302" s="39">
        <v>1924</v>
      </c>
      <c r="Q302" s="39">
        <v>457</v>
      </c>
      <c r="R302" s="39">
        <v>199</v>
      </c>
      <c r="S302" s="39">
        <v>103</v>
      </c>
      <c r="T302" s="39">
        <v>541</v>
      </c>
      <c r="U302" s="39"/>
      <c r="V302" s="39">
        <v>96</v>
      </c>
      <c r="W302" s="39"/>
      <c r="X302" s="39"/>
      <c r="Y302" s="39">
        <v>445</v>
      </c>
      <c r="Z302" s="39"/>
      <c r="AA302" s="39"/>
      <c r="AB302" s="39"/>
    </row>
    <row r="303" spans="1:28" x14ac:dyDescent="0.2">
      <c r="A303" s="39" t="s">
        <v>1684</v>
      </c>
      <c r="B303" s="39">
        <v>2311</v>
      </c>
      <c r="C303" s="39">
        <v>561</v>
      </c>
      <c r="D303" s="39">
        <v>59</v>
      </c>
      <c r="E303" s="39">
        <v>125</v>
      </c>
      <c r="F303" s="39">
        <v>377</v>
      </c>
      <c r="G303" s="39">
        <v>887</v>
      </c>
      <c r="H303" s="39">
        <v>253</v>
      </c>
      <c r="I303" s="39">
        <v>278</v>
      </c>
      <c r="J303" s="39">
        <v>44</v>
      </c>
      <c r="K303" s="39">
        <v>203</v>
      </c>
      <c r="L303" s="39">
        <v>54</v>
      </c>
      <c r="M303" s="39">
        <v>55</v>
      </c>
      <c r="N303" s="39">
        <v>750</v>
      </c>
      <c r="O303" s="39">
        <v>107</v>
      </c>
      <c r="P303" s="39">
        <v>373</v>
      </c>
      <c r="Q303" s="39">
        <v>144</v>
      </c>
      <c r="R303" s="39">
        <v>93</v>
      </c>
      <c r="S303" s="39">
        <v>42</v>
      </c>
      <c r="T303" s="39">
        <v>139</v>
      </c>
      <c r="U303" s="39"/>
      <c r="V303" s="39">
        <v>23</v>
      </c>
      <c r="W303" s="39"/>
      <c r="X303" s="39">
        <v>88</v>
      </c>
      <c r="Y303" s="39"/>
      <c r="Z303" s="39">
        <v>29</v>
      </c>
      <c r="AA303" s="39"/>
      <c r="AB303" s="39"/>
    </row>
    <row r="304" spans="1:28" x14ac:dyDescent="0.2">
      <c r="A304" s="39" t="s">
        <v>1685</v>
      </c>
      <c r="B304" s="39">
        <v>1054</v>
      </c>
      <c r="C304" s="39">
        <v>3</v>
      </c>
      <c r="D304" s="39">
        <v>3</v>
      </c>
      <c r="E304" s="39"/>
      <c r="F304" s="39"/>
      <c r="G304" s="39">
        <v>1045</v>
      </c>
      <c r="H304" s="39">
        <v>1045</v>
      </c>
      <c r="I304" s="39"/>
      <c r="J304" s="39"/>
      <c r="K304" s="39"/>
      <c r="L304" s="39"/>
      <c r="M304" s="39"/>
      <c r="N304" s="39">
        <v>2</v>
      </c>
      <c r="O304" s="39"/>
      <c r="P304" s="39"/>
      <c r="Q304" s="39"/>
      <c r="R304" s="39">
        <v>2</v>
      </c>
      <c r="S304" s="39"/>
      <c r="T304" s="39">
        <v>4</v>
      </c>
      <c r="U304" s="39"/>
      <c r="V304" s="39"/>
      <c r="W304" s="39">
        <v>1</v>
      </c>
      <c r="X304" s="39">
        <v>2</v>
      </c>
      <c r="Y304" s="39"/>
      <c r="Z304" s="39"/>
      <c r="AA304" s="39">
        <v>1</v>
      </c>
      <c r="AB304" s="39"/>
    </row>
    <row r="305" spans="1:28" x14ac:dyDescent="0.2">
      <c r="A305" s="39" t="s">
        <v>1686</v>
      </c>
      <c r="B305" s="39">
        <v>67848</v>
      </c>
      <c r="C305" s="39">
        <v>16334</v>
      </c>
      <c r="D305" s="39">
        <v>1411</v>
      </c>
      <c r="E305" s="39">
        <v>4100</v>
      </c>
      <c r="F305" s="39">
        <v>10828</v>
      </c>
      <c r="G305" s="39">
        <v>16754</v>
      </c>
      <c r="H305" s="39">
        <v>3646</v>
      </c>
      <c r="I305" s="39">
        <v>6214</v>
      </c>
      <c r="J305" s="39">
        <v>220</v>
      </c>
      <c r="K305" s="39">
        <v>6007</v>
      </c>
      <c r="L305" s="39">
        <v>427</v>
      </c>
      <c r="M305" s="39">
        <v>241</v>
      </c>
      <c r="N305" s="39">
        <v>32864</v>
      </c>
      <c r="O305" s="39">
        <v>4883</v>
      </c>
      <c r="P305" s="39">
        <v>17002</v>
      </c>
      <c r="Q305" s="39">
        <v>5821</v>
      </c>
      <c r="R305" s="39">
        <v>3101</v>
      </c>
      <c r="S305" s="39">
        <v>2068</v>
      </c>
      <c r="T305" s="39">
        <v>1944</v>
      </c>
      <c r="U305" s="39">
        <v>344</v>
      </c>
      <c r="V305" s="39">
        <v>789</v>
      </c>
      <c r="W305" s="39">
        <v>18</v>
      </c>
      <c r="X305" s="39">
        <v>375</v>
      </c>
      <c r="Y305" s="39">
        <v>375</v>
      </c>
      <c r="Z305" s="39">
        <v>44</v>
      </c>
      <c r="AA305" s="39"/>
      <c r="AB305" s="39"/>
    </row>
    <row r="306" spans="1:28" x14ac:dyDescent="0.2">
      <c r="A306" s="39" t="s">
        <v>1687</v>
      </c>
      <c r="B306" s="39">
        <v>4750</v>
      </c>
      <c r="C306" s="39">
        <v>1081</v>
      </c>
      <c r="D306" s="39">
        <v>102</v>
      </c>
      <c r="E306" s="39">
        <v>284</v>
      </c>
      <c r="F306" s="39">
        <v>696</v>
      </c>
      <c r="G306" s="39">
        <v>1119</v>
      </c>
      <c r="H306" s="39">
        <v>223</v>
      </c>
      <c r="I306" s="39">
        <v>388</v>
      </c>
      <c r="J306" s="39">
        <v>13</v>
      </c>
      <c r="K306" s="39">
        <v>468</v>
      </c>
      <c r="L306" s="39">
        <v>11</v>
      </c>
      <c r="M306" s="39">
        <v>16</v>
      </c>
      <c r="N306" s="39">
        <v>2391</v>
      </c>
      <c r="O306" s="39">
        <v>290</v>
      </c>
      <c r="P306" s="39">
        <v>1288</v>
      </c>
      <c r="Q306" s="39">
        <v>468</v>
      </c>
      <c r="R306" s="39">
        <v>226</v>
      </c>
      <c r="S306" s="39">
        <v>127</v>
      </c>
      <c r="T306" s="39">
        <v>197</v>
      </c>
      <c r="U306" s="39">
        <v>20</v>
      </c>
      <c r="V306" s="39">
        <v>43</v>
      </c>
      <c r="W306" s="39"/>
      <c r="X306" s="39">
        <v>75</v>
      </c>
      <c r="Y306" s="39">
        <v>8</v>
      </c>
      <c r="Z306" s="39">
        <v>39</v>
      </c>
      <c r="AA306" s="39"/>
      <c r="AB306" s="39">
        <v>12</v>
      </c>
    </row>
    <row r="307" spans="1:28" x14ac:dyDescent="0.2">
      <c r="A307" s="39" t="s">
        <v>1688</v>
      </c>
      <c r="B307" s="39">
        <v>1361</v>
      </c>
      <c r="C307" s="39">
        <v>169</v>
      </c>
      <c r="D307" s="39">
        <v>33</v>
      </c>
      <c r="E307" s="39">
        <v>56</v>
      </c>
      <c r="F307" s="39">
        <v>80</v>
      </c>
      <c r="G307" s="39">
        <v>523</v>
      </c>
      <c r="H307" s="39">
        <v>358</v>
      </c>
      <c r="I307" s="39">
        <v>91</v>
      </c>
      <c r="J307" s="39">
        <v>9</v>
      </c>
      <c r="K307" s="39">
        <v>40</v>
      </c>
      <c r="L307" s="39">
        <v>15</v>
      </c>
      <c r="M307" s="39">
        <v>10</v>
      </c>
      <c r="N307" s="39">
        <v>605</v>
      </c>
      <c r="O307" s="39">
        <v>150</v>
      </c>
      <c r="P307" s="39">
        <v>313</v>
      </c>
      <c r="Q307" s="39">
        <v>111</v>
      </c>
      <c r="R307" s="39">
        <v>9</v>
      </c>
      <c r="S307" s="39">
        <v>23</v>
      </c>
      <c r="T307" s="39">
        <v>64</v>
      </c>
      <c r="U307" s="39"/>
      <c r="V307" s="39">
        <v>2</v>
      </c>
      <c r="W307" s="39"/>
      <c r="X307" s="39">
        <v>25</v>
      </c>
      <c r="Y307" s="39">
        <v>3</v>
      </c>
      <c r="Z307" s="39"/>
      <c r="AA307" s="39">
        <v>34</v>
      </c>
      <c r="AB307" s="39"/>
    </row>
    <row r="308" spans="1:28" x14ac:dyDescent="0.2">
      <c r="A308" s="39" t="s">
        <v>1689</v>
      </c>
      <c r="B308" s="39">
        <v>18695</v>
      </c>
      <c r="C308" s="39">
        <v>4175</v>
      </c>
      <c r="D308" s="39">
        <v>468</v>
      </c>
      <c r="E308" s="39">
        <v>1070</v>
      </c>
      <c r="F308" s="39">
        <v>2638</v>
      </c>
      <c r="G308" s="39">
        <v>5359</v>
      </c>
      <c r="H308" s="39">
        <v>1179</v>
      </c>
      <c r="I308" s="39">
        <v>2147</v>
      </c>
      <c r="J308" s="39">
        <v>92</v>
      </c>
      <c r="K308" s="39">
        <v>1681</v>
      </c>
      <c r="L308" s="39">
        <v>160</v>
      </c>
      <c r="M308" s="39">
        <v>100</v>
      </c>
      <c r="N308" s="39">
        <v>8282</v>
      </c>
      <c r="O308" s="39">
        <v>1658</v>
      </c>
      <c r="P308" s="39">
        <v>4729</v>
      </c>
      <c r="Q308" s="39">
        <v>961</v>
      </c>
      <c r="R308" s="39">
        <v>402</v>
      </c>
      <c r="S308" s="39">
        <v>537</v>
      </c>
      <c r="T308" s="39">
        <v>881</v>
      </c>
      <c r="U308" s="39">
        <v>145</v>
      </c>
      <c r="V308" s="39">
        <v>268</v>
      </c>
      <c r="W308" s="39">
        <v>98</v>
      </c>
      <c r="X308" s="39">
        <v>22</v>
      </c>
      <c r="Y308" s="39">
        <v>346</v>
      </c>
      <c r="Z308" s="39"/>
      <c r="AA308" s="39">
        <v>2</v>
      </c>
      <c r="AB308" s="39"/>
    </row>
    <row r="309" spans="1:28" x14ac:dyDescent="0.2">
      <c r="A309" s="39" t="s">
        <v>1690</v>
      </c>
      <c r="B309" s="39">
        <v>11477.566000000001</v>
      </c>
      <c r="C309" s="39">
        <v>2363.5880000000002</v>
      </c>
      <c r="D309" s="39">
        <v>181.73099999999999</v>
      </c>
      <c r="E309" s="39">
        <v>634.25900000000001</v>
      </c>
      <c r="F309" s="39">
        <v>1547.5980000000002</v>
      </c>
      <c r="G309" s="39">
        <v>2500.1620000000003</v>
      </c>
      <c r="H309" s="39">
        <v>549.69299999999998</v>
      </c>
      <c r="I309" s="39">
        <v>923.52</v>
      </c>
      <c r="J309" s="39">
        <v>42.036999999999999</v>
      </c>
      <c r="K309" s="39">
        <v>871.11400000000003</v>
      </c>
      <c r="L309" s="39">
        <v>76.945999999999998</v>
      </c>
      <c r="M309" s="39">
        <v>36.852000000000004</v>
      </c>
      <c r="N309" s="39">
        <v>5097.8879999999999</v>
      </c>
      <c r="O309" s="39">
        <v>680.71</v>
      </c>
      <c r="P309" s="39">
        <v>2779.86</v>
      </c>
      <c r="Q309" s="39">
        <v>930.10500000000002</v>
      </c>
      <c r="R309" s="39">
        <v>452.18300000000005</v>
      </c>
      <c r="S309" s="39">
        <v>255.03</v>
      </c>
      <c r="T309" s="39">
        <v>1515.9280000000001</v>
      </c>
      <c r="U309" s="39">
        <v>10.309000000000001</v>
      </c>
      <c r="V309" s="39">
        <v>95.159000000000006</v>
      </c>
      <c r="W309" s="39">
        <v>1400.193</v>
      </c>
      <c r="X309" s="39">
        <v>4.2670000000000003</v>
      </c>
      <c r="Y309" s="39">
        <v>1</v>
      </c>
      <c r="Z309" s="39">
        <v>5</v>
      </c>
      <c r="AA309" s="39"/>
      <c r="AB309" s="39"/>
    </row>
    <row r="310" spans="1:28" x14ac:dyDescent="0.2">
      <c r="A310" s="39" t="s">
        <v>1691</v>
      </c>
      <c r="B310" s="39">
        <v>25224.702000000001</v>
      </c>
      <c r="C310" s="39">
        <v>4744.8620000000001</v>
      </c>
      <c r="D310" s="39">
        <v>480.42200000000003</v>
      </c>
      <c r="E310" s="39">
        <v>1223.125</v>
      </c>
      <c r="F310" s="39">
        <v>3041.3150000000001</v>
      </c>
      <c r="G310" s="39">
        <v>5747.5730000000003</v>
      </c>
      <c r="H310" s="39">
        <v>1459.4650000000001</v>
      </c>
      <c r="I310" s="39">
        <v>1869.03</v>
      </c>
      <c r="J310" s="39">
        <v>114.664</v>
      </c>
      <c r="K310" s="39">
        <v>2027.5150000000001</v>
      </c>
      <c r="L310" s="39">
        <v>148.55200000000002</v>
      </c>
      <c r="M310" s="39">
        <v>128.34700000000001</v>
      </c>
      <c r="N310" s="39">
        <v>10155.005999999999</v>
      </c>
      <c r="O310" s="39">
        <v>1436.835</v>
      </c>
      <c r="P310" s="39">
        <v>5407.2820000000002</v>
      </c>
      <c r="Q310" s="39">
        <v>1746.2560000000001</v>
      </c>
      <c r="R310" s="39">
        <v>968.0630000000001</v>
      </c>
      <c r="S310" s="39">
        <v>596.57000000000005</v>
      </c>
      <c r="T310" s="39">
        <v>4577.2610000000004</v>
      </c>
      <c r="U310" s="39">
        <v>92.314999999999998</v>
      </c>
      <c r="V310" s="39">
        <v>278.35500000000002</v>
      </c>
      <c r="W310" s="39">
        <v>348.779</v>
      </c>
      <c r="X310" s="39">
        <v>605.86599999999999</v>
      </c>
      <c r="Y310" s="39">
        <v>2201.4299999999998</v>
      </c>
      <c r="Z310" s="39">
        <v>484.91200000000003</v>
      </c>
      <c r="AA310" s="39">
        <v>209.79300000000001</v>
      </c>
      <c r="AB310" s="39">
        <v>355.81100000000004</v>
      </c>
    </row>
    <row r="311" spans="1:28" x14ac:dyDescent="0.2">
      <c r="A311" s="39" t="s">
        <v>1692</v>
      </c>
      <c r="B311" s="39">
        <v>2554.902</v>
      </c>
      <c r="C311" s="39">
        <v>0.32</v>
      </c>
      <c r="D311" s="39"/>
      <c r="E311" s="39"/>
      <c r="F311" s="39">
        <v>0.32</v>
      </c>
      <c r="G311" s="39"/>
      <c r="H311" s="39"/>
      <c r="I311" s="39"/>
      <c r="J311" s="39"/>
      <c r="K311" s="39"/>
      <c r="L311" s="39"/>
      <c r="M311" s="39"/>
      <c r="N311" s="39"/>
      <c r="O311" s="39"/>
      <c r="P311" s="39"/>
      <c r="Q311" s="39"/>
      <c r="R311" s="39"/>
      <c r="S311" s="39"/>
      <c r="T311" s="39">
        <v>2554.5820000000003</v>
      </c>
      <c r="U311" s="39"/>
      <c r="V311" s="39"/>
      <c r="W311" s="39">
        <v>2554.5820000000003</v>
      </c>
      <c r="X311" s="39"/>
      <c r="Y311" s="39"/>
      <c r="Z311" s="39"/>
      <c r="AA311" s="39"/>
      <c r="AB311" s="39"/>
    </row>
    <row r="312" spans="1:28" x14ac:dyDescent="0.2">
      <c r="A312" s="39" t="s">
        <v>1693</v>
      </c>
      <c r="B312" s="39">
        <v>5450.8</v>
      </c>
      <c r="C312" s="39">
        <v>1048.8</v>
      </c>
      <c r="D312" s="39">
        <v>68.912000000000006</v>
      </c>
      <c r="E312" s="39">
        <v>168.69200000000001</v>
      </c>
      <c r="F312" s="39">
        <v>811.19600000000003</v>
      </c>
      <c r="G312" s="39">
        <v>1202.566</v>
      </c>
      <c r="H312" s="39">
        <v>249.85900000000001</v>
      </c>
      <c r="I312" s="39">
        <v>422.399</v>
      </c>
      <c r="J312" s="39">
        <v>9.7469999999999999</v>
      </c>
      <c r="K312" s="39">
        <v>495.40100000000001</v>
      </c>
      <c r="L312" s="39">
        <v>9.8800000000000008</v>
      </c>
      <c r="M312" s="39">
        <v>15.28</v>
      </c>
      <c r="N312" s="39">
        <v>2684.6469999999999</v>
      </c>
      <c r="O312" s="39">
        <v>243.38800000000001</v>
      </c>
      <c r="P312" s="39">
        <v>1764.049</v>
      </c>
      <c r="Q312" s="39">
        <v>410.58300000000003</v>
      </c>
      <c r="R312" s="39">
        <v>171.709</v>
      </c>
      <c r="S312" s="39">
        <v>94.918000000000006</v>
      </c>
      <c r="T312" s="39">
        <v>514.78700000000003</v>
      </c>
      <c r="U312" s="39"/>
      <c r="V312" s="39">
        <v>88.618000000000009</v>
      </c>
      <c r="W312" s="39"/>
      <c r="X312" s="39"/>
      <c r="Y312" s="39">
        <v>426.16900000000004</v>
      </c>
      <c r="Z312" s="39"/>
      <c r="AA312" s="39"/>
      <c r="AB312" s="39"/>
    </row>
    <row r="313" spans="1:28" x14ac:dyDescent="0.2">
      <c r="A313" s="39" t="s">
        <v>1694</v>
      </c>
      <c r="B313" s="39">
        <v>1930.2910000000002</v>
      </c>
      <c r="C313" s="39">
        <v>482.58200000000005</v>
      </c>
      <c r="D313" s="39">
        <v>47.905000000000001</v>
      </c>
      <c r="E313" s="39">
        <v>108.43900000000001</v>
      </c>
      <c r="F313" s="39">
        <v>326.238</v>
      </c>
      <c r="G313" s="39">
        <v>738.85900000000004</v>
      </c>
      <c r="H313" s="39">
        <v>206.417</v>
      </c>
      <c r="I313" s="39">
        <v>235.61800000000002</v>
      </c>
      <c r="J313" s="39">
        <v>38.834000000000003</v>
      </c>
      <c r="K313" s="39">
        <v>170.8</v>
      </c>
      <c r="L313" s="39">
        <v>42.981000000000002</v>
      </c>
      <c r="M313" s="39">
        <v>44.209000000000003</v>
      </c>
      <c r="N313" s="39">
        <v>625.98300000000006</v>
      </c>
      <c r="O313" s="39">
        <v>76.493000000000009</v>
      </c>
      <c r="P313" s="39">
        <v>315.84700000000004</v>
      </c>
      <c r="Q313" s="39">
        <v>129.274</v>
      </c>
      <c r="R313" s="39">
        <v>76.317000000000007</v>
      </c>
      <c r="S313" s="39">
        <v>28.052</v>
      </c>
      <c r="T313" s="39">
        <v>82.867000000000004</v>
      </c>
      <c r="U313" s="39"/>
      <c r="V313" s="39">
        <v>22.12</v>
      </c>
      <c r="W313" s="39"/>
      <c r="X313" s="39">
        <v>40.747</v>
      </c>
      <c r="Y313" s="39"/>
      <c r="Z313" s="39">
        <v>20</v>
      </c>
      <c r="AA313" s="39"/>
      <c r="AB313" s="39"/>
    </row>
    <row r="314" spans="1:28" x14ac:dyDescent="0.2">
      <c r="A314" s="39" t="s">
        <v>1695</v>
      </c>
      <c r="B314" s="39">
        <v>788.31799999999998</v>
      </c>
      <c r="C314" s="39">
        <v>3</v>
      </c>
      <c r="D314" s="39">
        <v>3</v>
      </c>
      <c r="E314" s="39"/>
      <c r="F314" s="39"/>
      <c r="G314" s="39">
        <v>780.53500000000008</v>
      </c>
      <c r="H314" s="39">
        <v>780.53500000000008</v>
      </c>
      <c r="I314" s="39"/>
      <c r="J314" s="39"/>
      <c r="K314" s="39"/>
      <c r="L314" s="39"/>
      <c r="M314" s="39"/>
      <c r="N314" s="39">
        <v>1.5330000000000001</v>
      </c>
      <c r="O314" s="39"/>
      <c r="P314" s="39"/>
      <c r="Q314" s="39"/>
      <c r="R314" s="39">
        <v>1.5330000000000001</v>
      </c>
      <c r="S314" s="39"/>
      <c r="T314" s="39">
        <v>3.25</v>
      </c>
      <c r="U314" s="39"/>
      <c r="V314" s="39"/>
      <c r="W314" s="39">
        <v>0.75</v>
      </c>
      <c r="X314" s="39">
        <v>1.5</v>
      </c>
      <c r="Y314" s="39"/>
      <c r="Z314" s="39"/>
      <c r="AA314" s="39">
        <v>1</v>
      </c>
      <c r="AB314" s="39"/>
    </row>
    <row r="315" spans="1:28" x14ac:dyDescent="0.2">
      <c r="A315" s="39" t="s">
        <v>1696</v>
      </c>
      <c r="B315" s="39">
        <v>59161.044999999998</v>
      </c>
      <c r="C315" s="39">
        <v>14139.607</v>
      </c>
      <c r="D315" s="39">
        <v>1161.289</v>
      </c>
      <c r="E315" s="39">
        <v>3525.4059999999999</v>
      </c>
      <c r="F315" s="39">
        <v>9452.9120000000003</v>
      </c>
      <c r="G315" s="39">
        <v>14224.780999999999</v>
      </c>
      <c r="H315" s="39">
        <v>3052.915</v>
      </c>
      <c r="I315" s="39">
        <v>5212.0790000000006</v>
      </c>
      <c r="J315" s="39">
        <v>183.19</v>
      </c>
      <c r="K315" s="39">
        <v>5227.2489999999998</v>
      </c>
      <c r="L315" s="39">
        <v>355.41900000000004</v>
      </c>
      <c r="M315" s="39">
        <v>193.929</v>
      </c>
      <c r="N315" s="39">
        <v>29163.953000000001</v>
      </c>
      <c r="O315" s="39">
        <v>4194.8680000000004</v>
      </c>
      <c r="P315" s="39">
        <v>15331.92</v>
      </c>
      <c r="Q315" s="39">
        <v>5190.1390000000001</v>
      </c>
      <c r="R315" s="39">
        <v>2718.0450000000001</v>
      </c>
      <c r="S315" s="39">
        <v>1728.981</v>
      </c>
      <c r="T315" s="39">
        <v>1632.7040000000002</v>
      </c>
      <c r="U315" s="39">
        <v>339.00900000000001</v>
      </c>
      <c r="V315" s="39">
        <v>714.23</v>
      </c>
      <c r="W315" s="39">
        <v>16.126000000000001</v>
      </c>
      <c r="X315" s="39">
        <v>255.77</v>
      </c>
      <c r="Y315" s="39">
        <v>268.06900000000002</v>
      </c>
      <c r="Z315" s="39">
        <v>39.5</v>
      </c>
      <c r="AA315" s="39"/>
      <c r="AB315" s="39"/>
    </row>
    <row r="316" spans="1:28" x14ac:dyDescent="0.2">
      <c r="A316" s="39" t="s">
        <v>1697</v>
      </c>
      <c r="B316" s="39">
        <v>4059.8560000000002</v>
      </c>
      <c r="C316" s="39">
        <v>914.43799999999999</v>
      </c>
      <c r="D316" s="39">
        <v>86.46</v>
      </c>
      <c r="E316" s="39">
        <v>238.69300000000001</v>
      </c>
      <c r="F316" s="39">
        <v>589.28500000000008</v>
      </c>
      <c r="G316" s="39">
        <v>970.42200000000003</v>
      </c>
      <c r="H316" s="39">
        <v>192.64100000000002</v>
      </c>
      <c r="I316" s="39">
        <v>326.06</v>
      </c>
      <c r="J316" s="39">
        <v>12.413</v>
      </c>
      <c r="K316" s="39">
        <v>414.91400000000004</v>
      </c>
      <c r="L316" s="39">
        <v>9.5730000000000004</v>
      </c>
      <c r="M316" s="39">
        <v>14.821000000000002</v>
      </c>
      <c r="N316" s="39">
        <v>2050.2890000000002</v>
      </c>
      <c r="O316" s="39">
        <v>257.49200000000002</v>
      </c>
      <c r="P316" s="39">
        <v>1097.383</v>
      </c>
      <c r="Q316" s="39">
        <v>404.33500000000004</v>
      </c>
      <c r="R316" s="39">
        <v>186.363</v>
      </c>
      <c r="S316" s="39">
        <v>104.71600000000001</v>
      </c>
      <c r="T316" s="39">
        <v>124.70700000000001</v>
      </c>
      <c r="U316" s="39">
        <v>17.303000000000001</v>
      </c>
      <c r="V316" s="39">
        <v>33.840000000000003</v>
      </c>
      <c r="W316" s="39"/>
      <c r="X316" s="39">
        <v>36.807000000000002</v>
      </c>
      <c r="Y316" s="39">
        <v>7.5</v>
      </c>
      <c r="Z316" s="39">
        <v>19.29</v>
      </c>
      <c r="AA316" s="39"/>
      <c r="AB316" s="39">
        <v>9.9670000000000005</v>
      </c>
    </row>
    <row r="317" spans="1:28" x14ac:dyDescent="0.2">
      <c r="A317" s="39" t="s">
        <v>1698</v>
      </c>
      <c r="B317" s="39">
        <v>1118.5140000000001</v>
      </c>
      <c r="C317" s="39">
        <v>132.96600000000001</v>
      </c>
      <c r="D317" s="39">
        <v>22.483000000000001</v>
      </c>
      <c r="E317" s="39">
        <v>43.943000000000005</v>
      </c>
      <c r="F317" s="39">
        <v>66.540000000000006</v>
      </c>
      <c r="G317" s="39">
        <v>405.017</v>
      </c>
      <c r="H317" s="39">
        <v>271.976</v>
      </c>
      <c r="I317" s="39">
        <v>71.802000000000007</v>
      </c>
      <c r="J317" s="39">
        <v>7.0470000000000006</v>
      </c>
      <c r="K317" s="39">
        <v>32.591999999999999</v>
      </c>
      <c r="L317" s="39">
        <v>13.4</v>
      </c>
      <c r="M317" s="39">
        <v>8.1999999999999993</v>
      </c>
      <c r="N317" s="39">
        <v>524.98500000000001</v>
      </c>
      <c r="O317" s="39">
        <v>131.74200000000002</v>
      </c>
      <c r="P317" s="39">
        <v>274.94200000000001</v>
      </c>
      <c r="Q317" s="39">
        <v>93.08</v>
      </c>
      <c r="R317" s="39">
        <v>5.9260000000000002</v>
      </c>
      <c r="S317" s="39">
        <v>19.295000000000002</v>
      </c>
      <c r="T317" s="39">
        <v>55.545999999999999</v>
      </c>
      <c r="U317" s="39"/>
      <c r="V317" s="39">
        <v>2</v>
      </c>
      <c r="W317" s="39"/>
      <c r="X317" s="39">
        <v>18.919</v>
      </c>
      <c r="Y317" s="39">
        <v>3</v>
      </c>
      <c r="Z317" s="39"/>
      <c r="AA317" s="39">
        <v>31.627000000000002</v>
      </c>
      <c r="AB317" s="39"/>
    </row>
    <row r="318" spans="1:28" x14ac:dyDescent="0.2">
      <c r="A318" s="39" t="s">
        <v>1699</v>
      </c>
      <c r="B318" s="39">
        <v>13767.51</v>
      </c>
      <c r="C318" s="39">
        <v>3001.5640000000003</v>
      </c>
      <c r="D318" s="39">
        <v>327.48599999999999</v>
      </c>
      <c r="E318" s="39">
        <v>767.36400000000003</v>
      </c>
      <c r="F318" s="39">
        <v>1906.7140000000002</v>
      </c>
      <c r="G318" s="39">
        <v>4150.4580000000005</v>
      </c>
      <c r="H318" s="39">
        <v>882.19500000000005</v>
      </c>
      <c r="I318" s="39">
        <v>1637.3530000000001</v>
      </c>
      <c r="J318" s="39">
        <v>71.137</v>
      </c>
      <c r="K318" s="39">
        <v>1365.9560000000001</v>
      </c>
      <c r="L318" s="39">
        <v>113.68400000000001</v>
      </c>
      <c r="M318" s="39">
        <v>80.13300000000001</v>
      </c>
      <c r="N318" s="39">
        <v>5818.9480000000003</v>
      </c>
      <c r="O318" s="39">
        <v>998.11800000000005</v>
      </c>
      <c r="P318" s="39">
        <v>3544.8560000000002</v>
      </c>
      <c r="Q318" s="39">
        <v>630.91999999999996</v>
      </c>
      <c r="R318" s="39">
        <v>266.27800000000002</v>
      </c>
      <c r="S318" s="39">
        <v>378.77600000000001</v>
      </c>
      <c r="T318" s="39">
        <v>796.54</v>
      </c>
      <c r="U318" s="39">
        <v>116.108</v>
      </c>
      <c r="V318" s="39">
        <v>240.94300000000001</v>
      </c>
      <c r="W318" s="39">
        <v>92.999000000000009</v>
      </c>
      <c r="X318" s="39">
        <v>21.094000000000001</v>
      </c>
      <c r="Y318" s="39">
        <v>323.39600000000002</v>
      </c>
      <c r="Z318" s="39"/>
      <c r="AA318" s="39">
        <v>2</v>
      </c>
      <c r="AB318" s="39"/>
    </row>
    <row r="319" spans="1:28" x14ac:dyDescent="0.2">
      <c r="A319" s="39" t="s">
        <v>1700</v>
      </c>
      <c r="B319" s="39">
        <v>649.94100000000003</v>
      </c>
      <c r="C319" s="39">
        <v>132.36799999999999</v>
      </c>
      <c r="D319" s="39">
        <v>15.616000000000001</v>
      </c>
      <c r="E319" s="39">
        <v>38.785000000000004</v>
      </c>
      <c r="F319" s="39">
        <v>77.966999999999999</v>
      </c>
      <c r="G319" s="39">
        <v>263.34100000000001</v>
      </c>
      <c r="H319" s="39">
        <v>69.259</v>
      </c>
      <c r="I319" s="39">
        <v>74.412999999999997</v>
      </c>
      <c r="J319" s="39">
        <v>6.5070000000000006</v>
      </c>
      <c r="K319" s="39">
        <v>89.323999999999998</v>
      </c>
      <c r="L319" s="39">
        <v>12.307</v>
      </c>
      <c r="M319" s="39">
        <v>11.531000000000001</v>
      </c>
      <c r="N319" s="39">
        <v>225.93200000000002</v>
      </c>
      <c r="O319" s="39">
        <v>26.473000000000003</v>
      </c>
      <c r="P319" s="39">
        <v>123.81400000000001</v>
      </c>
      <c r="Q319" s="39">
        <v>38.116</v>
      </c>
      <c r="R319" s="39">
        <v>23.229000000000003</v>
      </c>
      <c r="S319" s="39">
        <v>14.3</v>
      </c>
      <c r="T319" s="39">
        <v>28.3</v>
      </c>
      <c r="U319" s="39"/>
      <c r="V319" s="39"/>
      <c r="W319" s="39"/>
      <c r="X319" s="39"/>
      <c r="Y319" s="39">
        <v>11.9</v>
      </c>
      <c r="Z319" s="39">
        <v>15.4</v>
      </c>
      <c r="AA319" s="39">
        <v>1</v>
      </c>
      <c r="AB319" s="39"/>
    </row>
    <row r="320" spans="1:28" x14ac:dyDescent="0.2">
      <c r="A320" s="39" t="s">
        <v>1701</v>
      </c>
      <c r="B320" s="39">
        <v>12467.784</v>
      </c>
      <c r="C320" s="39">
        <v>2899.4680000000003</v>
      </c>
      <c r="D320" s="39">
        <v>207.113</v>
      </c>
      <c r="E320" s="39">
        <v>513.48599999999999</v>
      </c>
      <c r="F320" s="39">
        <v>2178.8690000000001</v>
      </c>
      <c r="G320" s="39">
        <v>2958.982</v>
      </c>
      <c r="H320" s="39">
        <v>508.29500000000002</v>
      </c>
      <c r="I320" s="39">
        <v>1275.278</v>
      </c>
      <c r="J320" s="39">
        <v>23.545999999999999</v>
      </c>
      <c r="K320" s="39">
        <v>1105.9070000000002</v>
      </c>
      <c r="L320" s="39">
        <v>20.848000000000003</v>
      </c>
      <c r="M320" s="39">
        <v>25.108000000000001</v>
      </c>
      <c r="N320" s="39">
        <v>5888.9350000000004</v>
      </c>
      <c r="O320" s="39">
        <v>648.74900000000002</v>
      </c>
      <c r="P320" s="39">
        <v>3576.5250000000001</v>
      </c>
      <c r="Q320" s="39">
        <v>950.83</v>
      </c>
      <c r="R320" s="39">
        <v>465.56400000000002</v>
      </c>
      <c r="S320" s="39">
        <v>247.26700000000002</v>
      </c>
      <c r="T320" s="39">
        <v>720.399</v>
      </c>
      <c r="U320" s="39">
        <v>14.25</v>
      </c>
      <c r="V320" s="39">
        <v>130.55000000000001</v>
      </c>
      <c r="W320" s="39">
        <v>1</v>
      </c>
      <c r="X320" s="39">
        <v>2</v>
      </c>
      <c r="Y320" s="39">
        <v>39.125</v>
      </c>
      <c r="Z320" s="39">
        <v>523.57400000000007</v>
      </c>
      <c r="AA320" s="39">
        <v>2</v>
      </c>
      <c r="AB320" s="39">
        <v>7.9</v>
      </c>
    </row>
    <row r="321" spans="1:28" x14ac:dyDescent="0.2">
      <c r="A321" s="39" t="s">
        <v>1702</v>
      </c>
      <c r="B321" s="39">
        <v>138651.22899999999</v>
      </c>
      <c r="C321" s="39">
        <v>29863.563000000002</v>
      </c>
      <c r="D321" s="39">
        <v>2602.4169999999999</v>
      </c>
      <c r="E321" s="39">
        <v>7262.192</v>
      </c>
      <c r="F321" s="39">
        <v>19998.953999999998</v>
      </c>
      <c r="G321" s="39">
        <v>33942.696000000004</v>
      </c>
      <c r="H321" s="39">
        <v>8223.25</v>
      </c>
      <c r="I321" s="39">
        <v>12047.552</v>
      </c>
      <c r="J321" s="39">
        <v>509.12200000000001</v>
      </c>
      <c r="K321" s="39">
        <v>11800.772000000001</v>
      </c>
      <c r="L321" s="39">
        <v>803.59</v>
      </c>
      <c r="M321" s="39">
        <v>558.41</v>
      </c>
      <c r="N321" s="39">
        <v>62238.099000000002</v>
      </c>
      <c r="O321" s="39">
        <v>8694.8680000000004</v>
      </c>
      <c r="P321" s="39">
        <v>34216.478000000003</v>
      </c>
      <c r="Q321" s="39">
        <v>10523.638000000001</v>
      </c>
      <c r="R321" s="39">
        <v>5335.21</v>
      </c>
      <c r="S321" s="39">
        <v>3467.9050000000002</v>
      </c>
      <c r="T321" s="39">
        <v>12606.870999999999</v>
      </c>
      <c r="U321" s="39">
        <v>589.29399999999998</v>
      </c>
      <c r="V321" s="39">
        <v>1605.8150000000001</v>
      </c>
      <c r="W321" s="39">
        <v>4414.4290000000001</v>
      </c>
      <c r="X321" s="39">
        <v>986.97</v>
      </c>
      <c r="Y321" s="39">
        <v>3281.5889999999999</v>
      </c>
      <c r="Z321" s="39">
        <v>1107.6760000000002</v>
      </c>
      <c r="AA321" s="39">
        <v>247.42</v>
      </c>
      <c r="AB321" s="39">
        <v>373.678</v>
      </c>
    </row>
    <row r="322" spans="1:28" x14ac:dyDescent="0.2">
      <c r="A322" s="39"/>
      <c r="B322" s="39" t="s">
        <v>1306</v>
      </c>
      <c r="C322" s="39" t="s">
        <v>580</v>
      </c>
      <c r="D322" s="39" t="s">
        <v>581</v>
      </c>
      <c r="E322" s="39" t="s">
        <v>582</v>
      </c>
      <c r="F322" s="39" t="s">
        <v>583</v>
      </c>
      <c r="G322" s="39" t="s">
        <v>584</v>
      </c>
      <c r="H322" s="39" t="s">
        <v>579</v>
      </c>
      <c r="I322" s="39" t="s">
        <v>585</v>
      </c>
      <c r="J322" s="39" t="s">
        <v>586</v>
      </c>
      <c r="K322" s="39" t="s">
        <v>911</v>
      </c>
      <c r="L322" s="39" t="s">
        <v>912</v>
      </c>
      <c r="M322" s="39" t="s">
        <v>913</v>
      </c>
      <c r="N322" s="39" t="s">
        <v>914</v>
      </c>
      <c r="O322" s="39" t="s">
        <v>915</v>
      </c>
      <c r="P322" s="39" t="s">
        <v>916</v>
      </c>
      <c r="Q322" s="39" t="s">
        <v>917</v>
      </c>
      <c r="R322" s="39" t="s">
        <v>918</v>
      </c>
      <c r="S322" s="39" t="s">
        <v>919</v>
      </c>
      <c r="T322" s="39" t="s">
        <v>0</v>
      </c>
      <c r="U322" s="39" t="s">
        <v>920</v>
      </c>
      <c r="V322" s="39" t="s">
        <v>921</v>
      </c>
      <c r="W322" s="39" t="s">
        <v>922</v>
      </c>
      <c r="X322" s="39" t="s">
        <v>1307</v>
      </c>
      <c r="Y322" s="39" t="s">
        <v>1308</v>
      </c>
      <c r="Z322" s="39" t="s">
        <v>84</v>
      </c>
      <c r="AA322" s="39" t="s">
        <v>85</v>
      </c>
      <c r="AB322" s="39" t="s">
        <v>86</v>
      </c>
    </row>
    <row r="323" spans="1:28" x14ac:dyDescent="0.2">
      <c r="A323" s="39" t="s">
        <v>1703</v>
      </c>
      <c r="B323" s="39">
        <v>808</v>
      </c>
      <c r="C323" s="39">
        <v>168</v>
      </c>
      <c r="D323" s="39">
        <v>17</v>
      </c>
      <c r="E323" s="39">
        <v>48</v>
      </c>
      <c r="F323" s="39">
        <v>103</v>
      </c>
      <c r="G323" s="39">
        <v>320</v>
      </c>
      <c r="H323" s="39">
        <v>83</v>
      </c>
      <c r="I323" s="39">
        <v>92</v>
      </c>
      <c r="J323" s="39">
        <v>7</v>
      </c>
      <c r="K323" s="39">
        <v>121</v>
      </c>
      <c r="L323" s="39">
        <v>13</v>
      </c>
      <c r="M323" s="39">
        <v>10</v>
      </c>
      <c r="N323" s="39">
        <v>278</v>
      </c>
      <c r="O323" s="39">
        <v>34</v>
      </c>
      <c r="P323" s="39">
        <v>159</v>
      </c>
      <c r="Q323" s="39">
        <v>45</v>
      </c>
      <c r="R323" s="39">
        <v>27</v>
      </c>
      <c r="S323" s="39">
        <v>17</v>
      </c>
      <c r="T323" s="39">
        <v>53</v>
      </c>
      <c r="U323" s="39"/>
      <c r="V323" s="39"/>
      <c r="W323" s="39"/>
      <c r="X323" s="39"/>
      <c r="Y323" s="39">
        <v>14</v>
      </c>
      <c r="Z323" s="39">
        <v>39</v>
      </c>
      <c r="AA323" s="39">
        <v>1</v>
      </c>
      <c r="AB323" s="39"/>
    </row>
    <row r="324" spans="1:28" x14ac:dyDescent="0.2">
      <c r="A324" s="39" t="s">
        <v>1704</v>
      </c>
      <c r="B324" s="39">
        <v>13706</v>
      </c>
      <c r="C324" s="39">
        <v>3228</v>
      </c>
      <c r="D324" s="39">
        <v>260</v>
      </c>
      <c r="E324" s="39">
        <v>587</v>
      </c>
      <c r="F324" s="39">
        <v>2390</v>
      </c>
      <c r="G324" s="39">
        <v>3371</v>
      </c>
      <c r="H324" s="39">
        <v>608</v>
      </c>
      <c r="I324" s="39">
        <v>1450</v>
      </c>
      <c r="J324" s="39">
        <v>31</v>
      </c>
      <c r="K324" s="39">
        <v>1241</v>
      </c>
      <c r="L324" s="39">
        <v>23</v>
      </c>
      <c r="M324" s="39">
        <v>29</v>
      </c>
      <c r="N324" s="39">
        <v>6364</v>
      </c>
      <c r="O324" s="39">
        <v>720</v>
      </c>
      <c r="P324" s="39">
        <v>3838</v>
      </c>
      <c r="Q324" s="39">
        <v>1012</v>
      </c>
      <c r="R324" s="39">
        <v>526</v>
      </c>
      <c r="S324" s="39">
        <v>284</v>
      </c>
      <c r="T324" s="39">
        <v>798</v>
      </c>
      <c r="U324" s="39">
        <v>14</v>
      </c>
      <c r="V324" s="39">
        <v>133</v>
      </c>
      <c r="W324" s="39">
        <v>3</v>
      </c>
      <c r="X324" s="39">
        <v>3</v>
      </c>
      <c r="Y324" s="39">
        <v>45</v>
      </c>
      <c r="Z324" s="39">
        <v>586</v>
      </c>
      <c r="AA324" s="39">
        <v>2</v>
      </c>
      <c r="AB324" s="39">
        <v>12</v>
      </c>
    </row>
    <row r="325" spans="1:28" x14ac:dyDescent="0.2">
      <c r="A325" s="39" t="s">
        <v>1705</v>
      </c>
      <c r="B325" s="39">
        <v>162302</v>
      </c>
      <c r="C325" s="39">
        <v>35415</v>
      </c>
      <c r="D325" s="39">
        <v>3212</v>
      </c>
      <c r="E325" s="39">
        <v>8746</v>
      </c>
      <c r="F325" s="39">
        <v>23487</v>
      </c>
      <c r="G325" s="39">
        <v>40669</v>
      </c>
      <c r="H325" s="39">
        <v>10064</v>
      </c>
      <c r="I325" s="39">
        <v>14611</v>
      </c>
      <c r="J325" s="39">
        <v>614</v>
      </c>
      <c r="K325" s="39">
        <v>13737</v>
      </c>
      <c r="L325" s="39">
        <v>991</v>
      </c>
      <c r="M325" s="39">
        <v>672</v>
      </c>
      <c r="N325" s="39">
        <v>72490</v>
      </c>
      <c r="O325" s="39">
        <v>10695</v>
      </c>
      <c r="P325" s="39">
        <v>39171</v>
      </c>
      <c r="Q325" s="39">
        <v>12220</v>
      </c>
      <c r="R325" s="39">
        <v>6221</v>
      </c>
      <c r="S325" s="39">
        <v>4251</v>
      </c>
      <c r="T325" s="39">
        <v>13988</v>
      </c>
      <c r="U325" s="39">
        <v>638</v>
      </c>
      <c r="V325" s="39">
        <v>1765</v>
      </c>
      <c r="W325" s="39">
        <v>4601</v>
      </c>
      <c r="X325" s="39">
        <v>1405</v>
      </c>
      <c r="Y325" s="39">
        <v>3605</v>
      </c>
      <c r="Z325" s="39">
        <v>1288</v>
      </c>
      <c r="AA325" s="39">
        <v>284</v>
      </c>
      <c r="AB325" s="39">
        <v>407</v>
      </c>
    </row>
    <row r="326" spans="1:28" x14ac:dyDescent="0.2">
      <c r="A326" s="39" t="s">
        <v>1706</v>
      </c>
      <c r="B326" s="39">
        <v>13623</v>
      </c>
      <c r="C326" s="39">
        <v>2935</v>
      </c>
      <c r="D326" s="39">
        <v>235</v>
      </c>
      <c r="E326" s="39">
        <v>789</v>
      </c>
      <c r="F326" s="39">
        <v>1917</v>
      </c>
      <c r="G326" s="39">
        <v>3097</v>
      </c>
      <c r="H326" s="39">
        <v>678</v>
      </c>
      <c r="I326" s="39">
        <v>1191</v>
      </c>
      <c r="J326" s="39">
        <v>54</v>
      </c>
      <c r="K326" s="39">
        <v>1035</v>
      </c>
      <c r="L326" s="39">
        <v>95</v>
      </c>
      <c r="M326" s="39">
        <v>44</v>
      </c>
      <c r="N326" s="39">
        <v>6042</v>
      </c>
      <c r="O326" s="39">
        <v>824</v>
      </c>
      <c r="P326" s="39">
        <v>3256</v>
      </c>
      <c r="Q326" s="39">
        <v>1115</v>
      </c>
      <c r="R326" s="39">
        <v>541</v>
      </c>
      <c r="S326" s="39">
        <v>312</v>
      </c>
      <c r="T326" s="39">
        <v>1564</v>
      </c>
      <c r="U326" s="39">
        <v>14</v>
      </c>
      <c r="V326" s="39">
        <v>116</v>
      </c>
      <c r="W326" s="39">
        <v>1422</v>
      </c>
      <c r="X326" s="39">
        <v>5</v>
      </c>
      <c r="Y326" s="39">
        <v>1</v>
      </c>
      <c r="Z326" s="39">
        <v>6</v>
      </c>
      <c r="AA326" s="39"/>
      <c r="AB326" s="39"/>
    </row>
    <row r="327" spans="1:28" x14ac:dyDescent="0.2">
      <c r="A327" s="39" t="s">
        <v>1707</v>
      </c>
      <c r="B327" s="39">
        <v>29176</v>
      </c>
      <c r="C327" s="39">
        <v>5573</v>
      </c>
      <c r="D327" s="39">
        <v>570</v>
      </c>
      <c r="E327" s="39">
        <v>1484</v>
      </c>
      <c r="F327" s="39">
        <v>3521</v>
      </c>
      <c r="G327" s="39">
        <v>6769</v>
      </c>
      <c r="H327" s="39">
        <v>1743</v>
      </c>
      <c r="I327" s="39">
        <v>2238</v>
      </c>
      <c r="J327" s="39">
        <v>136</v>
      </c>
      <c r="K327" s="39">
        <v>2319</v>
      </c>
      <c r="L327" s="39">
        <v>171</v>
      </c>
      <c r="M327" s="39">
        <v>162</v>
      </c>
      <c r="N327" s="39">
        <v>11701</v>
      </c>
      <c r="O327" s="39">
        <v>1697</v>
      </c>
      <c r="P327" s="39">
        <v>6132</v>
      </c>
      <c r="Q327" s="39">
        <v>2033</v>
      </c>
      <c r="R327" s="39">
        <v>1111</v>
      </c>
      <c r="S327" s="39">
        <v>731</v>
      </c>
      <c r="T327" s="39">
        <v>5147</v>
      </c>
      <c r="U327" s="39">
        <v>98</v>
      </c>
      <c r="V327" s="39">
        <v>307</v>
      </c>
      <c r="W327" s="39">
        <v>375</v>
      </c>
      <c r="X327" s="39">
        <v>825</v>
      </c>
      <c r="Y327" s="39">
        <v>2365</v>
      </c>
      <c r="Z327" s="39">
        <v>550</v>
      </c>
      <c r="AA327" s="39">
        <v>243</v>
      </c>
      <c r="AB327" s="39">
        <v>384</v>
      </c>
    </row>
    <row r="328" spans="1:28" x14ac:dyDescent="0.2">
      <c r="A328" s="39" t="s">
        <v>1708</v>
      </c>
      <c r="B328" s="39">
        <v>2677</v>
      </c>
      <c r="C328" s="39"/>
      <c r="D328" s="39"/>
      <c r="E328" s="39"/>
      <c r="F328" s="39"/>
      <c r="G328" s="39"/>
      <c r="H328" s="39"/>
      <c r="I328" s="39"/>
      <c r="J328" s="39"/>
      <c r="K328" s="39"/>
      <c r="L328" s="39"/>
      <c r="M328" s="39"/>
      <c r="N328" s="39"/>
      <c r="O328" s="39"/>
      <c r="P328" s="39"/>
      <c r="Q328" s="39"/>
      <c r="R328" s="39"/>
      <c r="S328" s="39"/>
      <c r="T328" s="39">
        <v>2677</v>
      </c>
      <c r="U328" s="39"/>
      <c r="V328" s="39"/>
      <c r="W328" s="39">
        <v>2677</v>
      </c>
      <c r="X328" s="39"/>
      <c r="Y328" s="39"/>
      <c r="Z328" s="39"/>
      <c r="AA328" s="39"/>
      <c r="AB328" s="39"/>
    </row>
    <row r="329" spans="1:28" x14ac:dyDescent="0.2">
      <c r="A329" s="39" t="s">
        <v>1709</v>
      </c>
      <c r="B329" s="39">
        <v>6064</v>
      </c>
      <c r="C329" s="39">
        <v>1149</v>
      </c>
      <c r="D329" s="39">
        <v>80</v>
      </c>
      <c r="E329" s="39">
        <v>190</v>
      </c>
      <c r="F329" s="39">
        <v>879</v>
      </c>
      <c r="G329" s="39">
        <v>1375</v>
      </c>
      <c r="H329" s="39">
        <v>277</v>
      </c>
      <c r="I329" s="39">
        <v>496</v>
      </c>
      <c r="J329" s="39">
        <v>11</v>
      </c>
      <c r="K329" s="39">
        <v>562</v>
      </c>
      <c r="L329" s="39">
        <v>11</v>
      </c>
      <c r="M329" s="39">
        <v>18</v>
      </c>
      <c r="N329" s="39">
        <v>2995</v>
      </c>
      <c r="O329" s="39">
        <v>287</v>
      </c>
      <c r="P329" s="39">
        <v>1949</v>
      </c>
      <c r="Q329" s="39">
        <v>457</v>
      </c>
      <c r="R329" s="39">
        <v>201</v>
      </c>
      <c r="S329" s="39">
        <v>104</v>
      </c>
      <c r="T329" s="39">
        <v>546</v>
      </c>
      <c r="U329" s="39"/>
      <c r="V329" s="39">
        <v>97</v>
      </c>
      <c r="W329" s="39"/>
      <c r="X329" s="39"/>
      <c r="Y329" s="39">
        <v>449</v>
      </c>
      <c r="Z329" s="39"/>
      <c r="AA329" s="39"/>
      <c r="AB329" s="39"/>
    </row>
    <row r="330" spans="1:28" x14ac:dyDescent="0.2">
      <c r="A330" s="39" t="s">
        <v>1710</v>
      </c>
      <c r="B330" s="39">
        <v>2375</v>
      </c>
      <c r="C330" s="39">
        <v>554</v>
      </c>
      <c r="D330" s="39">
        <v>59</v>
      </c>
      <c r="E330" s="39">
        <v>119</v>
      </c>
      <c r="F330" s="39">
        <v>376</v>
      </c>
      <c r="G330" s="39">
        <v>905</v>
      </c>
      <c r="H330" s="39">
        <v>255</v>
      </c>
      <c r="I330" s="39">
        <v>286</v>
      </c>
      <c r="J330" s="39">
        <v>43</v>
      </c>
      <c r="K330" s="39">
        <v>213</v>
      </c>
      <c r="L330" s="39">
        <v>54</v>
      </c>
      <c r="M330" s="39">
        <v>54</v>
      </c>
      <c r="N330" s="39">
        <v>800</v>
      </c>
      <c r="O330" s="39">
        <v>105</v>
      </c>
      <c r="P330" s="39">
        <v>432</v>
      </c>
      <c r="Q330" s="39">
        <v>140</v>
      </c>
      <c r="R330" s="39">
        <v>90</v>
      </c>
      <c r="S330" s="39">
        <v>41</v>
      </c>
      <c r="T330" s="39">
        <v>141</v>
      </c>
      <c r="U330" s="39"/>
      <c r="V330" s="39">
        <v>21</v>
      </c>
      <c r="W330" s="39"/>
      <c r="X330" s="39">
        <v>90</v>
      </c>
      <c r="Y330" s="39"/>
      <c r="Z330" s="39">
        <v>31</v>
      </c>
      <c r="AA330" s="39"/>
      <c r="AB330" s="39"/>
    </row>
    <row r="331" spans="1:28" x14ac:dyDescent="0.2">
      <c r="A331" s="39" t="s">
        <v>1711</v>
      </c>
      <c r="B331" s="39">
        <v>1028</v>
      </c>
      <c r="C331" s="39">
        <v>3</v>
      </c>
      <c r="D331" s="39">
        <v>3</v>
      </c>
      <c r="E331" s="39"/>
      <c r="F331" s="39"/>
      <c r="G331" s="39">
        <v>1019</v>
      </c>
      <c r="H331" s="39">
        <v>1019</v>
      </c>
      <c r="I331" s="39"/>
      <c r="J331" s="39"/>
      <c r="K331" s="39"/>
      <c r="L331" s="39"/>
      <c r="M331" s="39"/>
      <c r="N331" s="39">
        <v>2</v>
      </c>
      <c r="O331" s="39"/>
      <c r="P331" s="39"/>
      <c r="Q331" s="39"/>
      <c r="R331" s="39">
        <v>2</v>
      </c>
      <c r="S331" s="39"/>
      <c r="T331" s="39">
        <v>4</v>
      </c>
      <c r="U331" s="39"/>
      <c r="V331" s="39"/>
      <c r="W331" s="39">
        <v>1</v>
      </c>
      <c r="X331" s="39">
        <v>2</v>
      </c>
      <c r="Y331" s="39"/>
      <c r="Z331" s="39"/>
      <c r="AA331" s="39">
        <v>1</v>
      </c>
      <c r="AB331" s="39"/>
    </row>
    <row r="332" spans="1:28" x14ac:dyDescent="0.2">
      <c r="A332" s="39" t="s">
        <v>1712</v>
      </c>
      <c r="B332" s="39">
        <v>68338</v>
      </c>
      <c r="C332" s="39">
        <v>16401</v>
      </c>
      <c r="D332" s="39">
        <v>1411</v>
      </c>
      <c r="E332" s="39">
        <v>4112</v>
      </c>
      <c r="F332" s="39">
        <v>10884</v>
      </c>
      <c r="G332" s="39">
        <v>16892</v>
      </c>
      <c r="H332" s="39">
        <v>3647</v>
      </c>
      <c r="I332" s="39">
        <v>6279</v>
      </c>
      <c r="J332" s="39">
        <v>221</v>
      </c>
      <c r="K332" s="39">
        <v>6070</v>
      </c>
      <c r="L332" s="39">
        <v>439</v>
      </c>
      <c r="M332" s="39">
        <v>238</v>
      </c>
      <c r="N332" s="39">
        <v>33171</v>
      </c>
      <c r="O332" s="39">
        <v>4954</v>
      </c>
      <c r="P332" s="39">
        <v>17160</v>
      </c>
      <c r="Q332" s="39">
        <v>5885</v>
      </c>
      <c r="R332" s="39">
        <v>3107</v>
      </c>
      <c r="S332" s="39">
        <v>2075</v>
      </c>
      <c r="T332" s="39">
        <v>1919</v>
      </c>
      <c r="U332" s="39">
        <v>349</v>
      </c>
      <c r="V332" s="39">
        <v>784</v>
      </c>
      <c r="W332" s="39">
        <v>19</v>
      </c>
      <c r="X332" s="39">
        <v>360</v>
      </c>
      <c r="Y332" s="39">
        <v>370</v>
      </c>
      <c r="Z332" s="39">
        <v>38</v>
      </c>
      <c r="AA332" s="39"/>
      <c r="AB332" s="39"/>
    </row>
    <row r="333" spans="1:28" x14ac:dyDescent="0.2">
      <c r="A333" s="39" t="s">
        <v>1713</v>
      </c>
      <c r="B333" s="39">
        <v>4851</v>
      </c>
      <c r="C333" s="39">
        <v>1122</v>
      </c>
      <c r="D333" s="39">
        <v>106</v>
      </c>
      <c r="E333" s="39">
        <v>295</v>
      </c>
      <c r="F333" s="39">
        <v>724</v>
      </c>
      <c r="G333" s="39">
        <v>1135</v>
      </c>
      <c r="H333" s="39">
        <v>233</v>
      </c>
      <c r="I333" s="39">
        <v>390</v>
      </c>
      <c r="J333" s="39">
        <v>13</v>
      </c>
      <c r="K333" s="39">
        <v>471</v>
      </c>
      <c r="L333" s="39">
        <v>11</v>
      </c>
      <c r="M333" s="39">
        <v>17</v>
      </c>
      <c r="N333" s="39">
        <v>2434</v>
      </c>
      <c r="O333" s="39">
        <v>298</v>
      </c>
      <c r="P333" s="39">
        <v>1318</v>
      </c>
      <c r="Q333" s="39">
        <v>478</v>
      </c>
      <c r="R333" s="39">
        <v>217</v>
      </c>
      <c r="S333" s="39">
        <v>132</v>
      </c>
      <c r="T333" s="39">
        <v>199</v>
      </c>
      <c r="U333" s="39">
        <v>21</v>
      </c>
      <c r="V333" s="39">
        <v>43</v>
      </c>
      <c r="W333" s="39"/>
      <c r="X333" s="39">
        <v>74</v>
      </c>
      <c r="Y333" s="39">
        <v>8</v>
      </c>
      <c r="Z333" s="39">
        <v>42</v>
      </c>
      <c r="AA333" s="39"/>
      <c r="AB333" s="39">
        <v>11</v>
      </c>
    </row>
    <row r="334" spans="1:28" x14ac:dyDescent="0.2">
      <c r="A334" s="39" t="s">
        <v>1714</v>
      </c>
      <c r="B334" s="39">
        <v>1402</v>
      </c>
      <c r="C334" s="39">
        <v>169</v>
      </c>
      <c r="D334" s="39">
        <v>30</v>
      </c>
      <c r="E334" s="39">
        <v>55</v>
      </c>
      <c r="F334" s="39">
        <v>84</v>
      </c>
      <c r="G334" s="39">
        <v>551</v>
      </c>
      <c r="H334" s="39">
        <v>386</v>
      </c>
      <c r="I334" s="39">
        <v>92</v>
      </c>
      <c r="J334" s="39">
        <v>10</v>
      </c>
      <c r="K334" s="39">
        <v>39</v>
      </c>
      <c r="L334" s="39">
        <v>15</v>
      </c>
      <c r="M334" s="39">
        <v>9</v>
      </c>
      <c r="N334" s="39">
        <v>618</v>
      </c>
      <c r="O334" s="39">
        <v>156</v>
      </c>
      <c r="P334" s="39">
        <v>318</v>
      </c>
      <c r="Q334" s="39">
        <v>110</v>
      </c>
      <c r="R334" s="39">
        <v>10</v>
      </c>
      <c r="S334" s="39">
        <v>25</v>
      </c>
      <c r="T334" s="39">
        <v>64</v>
      </c>
      <c r="U334" s="39"/>
      <c r="V334" s="39">
        <v>1</v>
      </c>
      <c r="W334" s="39"/>
      <c r="X334" s="39">
        <v>24</v>
      </c>
      <c r="Y334" s="39">
        <v>3</v>
      </c>
      <c r="Z334" s="39"/>
      <c r="AA334" s="39">
        <v>36</v>
      </c>
      <c r="AB334" s="39"/>
    </row>
    <row r="335" spans="1:28" x14ac:dyDescent="0.2">
      <c r="A335" s="39" t="s">
        <v>1715</v>
      </c>
      <c r="B335" s="39">
        <v>18628</v>
      </c>
      <c r="C335" s="39">
        <v>4200</v>
      </c>
      <c r="D335" s="39">
        <v>460</v>
      </c>
      <c r="E335" s="39">
        <v>1078</v>
      </c>
      <c r="F335" s="39">
        <v>2663</v>
      </c>
      <c r="G335" s="39">
        <v>5330</v>
      </c>
      <c r="H335" s="39">
        <v>1174</v>
      </c>
      <c r="I335" s="39">
        <v>2126</v>
      </c>
      <c r="J335" s="39">
        <v>91</v>
      </c>
      <c r="K335" s="39">
        <v>1680</v>
      </c>
      <c r="L335" s="39">
        <v>163</v>
      </c>
      <c r="M335" s="39">
        <v>96</v>
      </c>
      <c r="N335" s="39">
        <v>8213</v>
      </c>
      <c r="O335" s="39">
        <v>1651</v>
      </c>
      <c r="P335" s="39">
        <v>4670</v>
      </c>
      <c r="Q335" s="39">
        <v>955</v>
      </c>
      <c r="R335" s="39">
        <v>398</v>
      </c>
      <c r="S335" s="39">
        <v>544</v>
      </c>
      <c r="T335" s="39">
        <v>887</v>
      </c>
      <c r="U335" s="39">
        <v>143</v>
      </c>
      <c r="V335" s="39">
        <v>264</v>
      </c>
      <c r="W335" s="39">
        <v>106</v>
      </c>
      <c r="X335" s="39">
        <v>22</v>
      </c>
      <c r="Y335" s="39">
        <v>350</v>
      </c>
      <c r="Z335" s="39"/>
      <c r="AA335" s="39">
        <v>2</v>
      </c>
      <c r="AB335" s="39"/>
    </row>
    <row r="336" spans="1:28" x14ac:dyDescent="0.2">
      <c r="A336" s="39" t="s">
        <v>1716</v>
      </c>
      <c r="B336" s="39">
        <v>11479.263999999999</v>
      </c>
      <c r="C336" s="39">
        <v>2355.172</v>
      </c>
      <c r="D336" s="39">
        <v>179.18100000000001</v>
      </c>
      <c r="E336" s="39">
        <v>636.44600000000003</v>
      </c>
      <c r="F336" s="39">
        <v>1539.5450000000001</v>
      </c>
      <c r="G336" s="39">
        <v>2514.4</v>
      </c>
      <c r="H336" s="39">
        <v>553.02</v>
      </c>
      <c r="I336" s="39">
        <v>933.154</v>
      </c>
      <c r="J336" s="39">
        <v>43.103999999999999</v>
      </c>
      <c r="K336" s="39">
        <v>867.55</v>
      </c>
      <c r="L336" s="39">
        <v>80.88</v>
      </c>
      <c r="M336" s="39">
        <v>36.692</v>
      </c>
      <c r="N336" s="39">
        <v>5103.8060000000005</v>
      </c>
      <c r="O336" s="39">
        <v>688.10400000000004</v>
      </c>
      <c r="P336" s="39">
        <v>2784.2930000000001</v>
      </c>
      <c r="Q336" s="39">
        <v>931.52100000000007</v>
      </c>
      <c r="R336" s="39">
        <v>443.77200000000005</v>
      </c>
      <c r="S336" s="39">
        <v>256.11599999999999</v>
      </c>
      <c r="T336" s="39">
        <v>1505.886</v>
      </c>
      <c r="U336" s="39">
        <v>10.309000000000001</v>
      </c>
      <c r="V336" s="39">
        <v>99.179000000000002</v>
      </c>
      <c r="W336" s="39">
        <v>1385.5310000000002</v>
      </c>
      <c r="X336" s="39">
        <v>4.2670000000000003</v>
      </c>
      <c r="Y336" s="39">
        <v>1</v>
      </c>
      <c r="Z336" s="39">
        <v>5.6</v>
      </c>
      <c r="AA336" s="39"/>
      <c r="AB336" s="39"/>
    </row>
    <row r="337" spans="1:28" x14ac:dyDescent="0.2">
      <c r="A337" s="39" t="s">
        <v>1717</v>
      </c>
      <c r="B337" s="39">
        <v>25188.284</v>
      </c>
      <c r="C337" s="39">
        <v>4718.7759999999998</v>
      </c>
      <c r="D337" s="39">
        <v>471.43300000000005</v>
      </c>
      <c r="E337" s="39">
        <v>1207.6500000000001</v>
      </c>
      <c r="F337" s="39">
        <v>3039.6930000000002</v>
      </c>
      <c r="G337" s="39">
        <v>5756.0920000000006</v>
      </c>
      <c r="H337" s="39">
        <v>1457.74</v>
      </c>
      <c r="I337" s="39">
        <v>1868.3210000000001</v>
      </c>
      <c r="J337" s="39">
        <v>115.29100000000001</v>
      </c>
      <c r="K337" s="39">
        <v>2032.6090000000002</v>
      </c>
      <c r="L337" s="39">
        <v>150.72400000000002</v>
      </c>
      <c r="M337" s="39">
        <v>131.40700000000001</v>
      </c>
      <c r="N337" s="39">
        <v>10108.86</v>
      </c>
      <c r="O337" s="39">
        <v>1432.5260000000001</v>
      </c>
      <c r="P337" s="39">
        <v>5367.3560000000007</v>
      </c>
      <c r="Q337" s="39">
        <v>1742.6390000000001</v>
      </c>
      <c r="R337" s="39">
        <v>957.71300000000008</v>
      </c>
      <c r="S337" s="39">
        <v>608.62599999999998</v>
      </c>
      <c r="T337" s="39">
        <v>4604.5560000000005</v>
      </c>
      <c r="U337" s="39">
        <v>90.314999999999998</v>
      </c>
      <c r="V337" s="39">
        <v>279.42700000000002</v>
      </c>
      <c r="W337" s="39">
        <v>358.13900000000001</v>
      </c>
      <c r="X337" s="39">
        <v>586.09100000000001</v>
      </c>
      <c r="Y337" s="39">
        <v>2219.9480000000003</v>
      </c>
      <c r="Z337" s="39">
        <v>486.33800000000002</v>
      </c>
      <c r="AA337" s="39">
        <v>223.29</v>
      </c>
      <c r="AB337" s="39">
        <v>361.00800000000004</v>
      </c>
    </row>
    <row r="338" spans="1:28" x14ac:dyDescent="0.2">
      <c r="A338" s="39" t="s">
        <v>1718</v>
      </c>
      <c r="B338" s="39">
        <v>2574.5210000000002</v>
      </c>
      <c r="C338" s="39"/>
      <c r="D338" s="39"/>
      <c r="E338" s="39"/>
      <c r="F338" s="39"/>
      <c r="G338" s="39"/>
      <c r="H338" s="39"/>
      <c r="I338" s="39"/>
      <c r="J338" s="39"/>
      <c r="K338" s="39"/>
      <c r="L338" s="39"/>
      <c r="M338" s="39"/>
      <c r="N338" s="39"/>
      <c r="O338" s="39"/>
      <c r="P338" s="39"/>
      <c r="Q338" s="39"/>
      <c r="R338" s="39"/>
      <c r="S338" s="39"/>
      <c r="T338" s="39">
        <v>2574.5210000000002</v>
      </c>
      <c r="U338" s="39"/>
      <c r="V338" s="39"/>
      <c r="W338" s="39">
        <v>2574.5210000000002</v>
      </c>
      <c r="X338" s="39"/>
      <c r="Y338" s="39"/>
      <c r="Z338" s="39"/>
      <c r="AA338" s="39"/>
      <c r="AB338" s="39"/>
    </row>
    <row r="339" spans="1:28" x14ac:dyDescent="0.2">
      <c r="A339" s="39" t="s">
        <v>1719</v>
      </c>
      <c r="B339" s="39">
        <v>5485.4970000000003</v>
      </c>
      <c r="C339" s="39">
        <v>1046.8399999999999</v>
      </c>
      <c r="D339" s="39">
        <v>68.219000000000008</v>
      </c>
      <c r="E339" s="39">
        <v>170.059</v>
      </c>
      <c r="F339" s="39">
        <v>808.56200000000001</v>
      </c>
      <c r="G339" s="39">
        <v>1212.1990000000001</v>
      </c>
      <c r="H339" s="39">
        <v>254.24600000000001</v>
      </c>
      <c r="I339" s="39">
        <v>424.892</v>
      </c>
      <c r="J339" s="39">
        <v>9.6</v>
      </c>
      <c r="K339" s="39">
        <v>496.94100000000003</v>
      </c>
      <c r="L339" s="39">
        <v>10.24</v>
      </c>
      <c r="M339" s="39">
        <v>16.28</v>
      </c>
      <c r="N339" s="39">
        <v>2707.0840000000003</v>
      </c>
      <c r="O339" s="39">
        <v>241.72200000000001</v>
      </c>
      <c r="P339" s="39">
        <v>1785.1010000000001</v>
      </c>
      <c r="Q339" s="39">
        <v>411.45400000000001</v>
      </c>
      <c r="R339" s="39">
        <v>173.40900000000002</v>
      </c>
      <c r="S339" s="39">
        <v>95.39800000000001</v>
      </c>
      <c r="T339" s="39">
        <v>519.37400000000002</v>
      </c>
      <c r="U339" s="39"/>
      <c r="V339" s="39">
        <v>89.405000000000001</v>
      </c>
      <c r="W339" s="39"/>
      <c r="X339" s="39"/>
      <c r="Y339" s="39">
        <v>429.96899999999999</v>
      </c>
      <c r="Z339" s="39"/>
      <c r="AA339" s="39"/>
      <c r="AB339" s="39"/>
    </row>
    <row r="340" spans="1:28" x14ac:dyDescent="0.2">
      <c r="A340" s="39" t="s">
        <v>1720</v>
      </c>
      <c r="B340" s="39">
        <v>1992.4170000000001</v>
      </c>
      <c r="C340" s="39">
        <v>476.15900000000005</v>
      </c>
      <c r="D340" s="39">
        <v>47.926000000000002</v>
      </c>
      <c r="E340" s="39">
        <v>102.42700000000001</v>
      </c>
      <c r="F340" s="39">
        <v>325.80600000000004</v>
      </c>
      <c r="G340" s="39">
        <v>757.19100000000003</v>
      </c>
      <c r="H340" s="39">
        <v>206.602</v>
      </c>
      <c r="I340" s="39">
        <v>246.34400000000002</v>
      </c>
      <c r="J340" s="39">
        <v>37.488</v>
      </c>
      <c r="K340" s="39">
        <v>179.92</v>
      </c>
      <c r="L340" s="39">
        <v>43.808</v>
      </c>
      <c r="M340" s="39">
        <v>43.029000000000003</v>
      </c>
      <c r="N340" s="39">
        <v>676.78100000000006</v>
      </c>
      <c r="O340" s="39">
        <v>75.427000000000007</v>
      </c>
      <c r="P340" s="39">
        <v>373.86799999999999</v>
      </c>
      <c r="Q340" s="39">
        <v>125.86</v>
      </c>
      <c r="R340" s="39">
        <v>73.823999999999998</v>
      </c>
      <c r="S340" s="39">
        <v>27.802</v>
      </c>
      <c r="T340" s="39">
        <v>82.286000000000001</v>
      </c>
      <c r="U340" s="39"/>
      <c r="V340" s="39">
        <v>19.653000000000002</v>
      </c>
      <c r="W340" s="39"/>
      <c r="X340" s="39">
        <v>41.133000000000003</v>
      </c>
      <c r="Y340" s="39"/>
      <c r="Z340" s="39">
        <v>21.5</v>
      </c>
      <c r="AA340" s="39"/>
      <c r="AB340" s="39"/>
    </row>
    <row r="341" spans="1:28" x14ac:dyDescent="0.2">
      <c r="A341" s="39" t="s">
        <v>1721</v>
      </c>
      <c r="B341" s="39">
        <v>770.83699999999999</v>
      </c>
      <c r="C341" s="39">
        <v>3</v>
      </c>
      <c r="D341" s="39">
        <v>3</v>
      </c>
      <c r="E341" s="39"/>
      <c r="F341" s="39"/>
      <c r="G341" s="39">
        <v>763.05400000000009</v>
      </c>
      <c r="H341" s="39">
        <v>763.05400000000009</v>
      </c>
      <c r="I341" s="39"/>
      <c r="J341" s="39"/>
      <c r="K341" s="39"/>
      <c r="L341" s="39"/>
      <c r="M341" s="39"/>
      <c r="N341" s="39">
        <v>1.5330000000000001</v>
      </c>
      <c r="O341" s="39"/>
      <c r="P341" s="39"/>
      <c r="Q341" s="39"/>
      <c r="R341" s="39">
        <v>1.5330000000000001</v>
      </c>
      <c r="S341" s="39"/>
      <c r="T341" s="39">
        <v>3.25</v>
      </c>
      <c r="U341" s="39"/>
      <c r="V341" s="39"/>
      <c r="W341" s="39">
        <v>0.75</v>
      </c>
      <c r="X341" s="39">
        <v>1.5</v>
      </c>
      <c r="Y341" s="39"/>
      <c r="Z341" s="39"/>
      <c r="AA341" s="39">
        <v>1</v>
      </c>
      <c r="AB341" s="39"/>
    </row>
    <row r="342" spans="1:28" x14ac:dyDescent="0.2">
      <c r="A342" s="39" t="s">
        <v>1722</v>
      </c>
      <c r="B342" s="39">
        <v>59709.141000000003</v>
      </c>
      <c r="C342" s="39">
        <v>14227.096000000001</v>
      </c>
      <c r="D342" s="39">
        <v>1163.481</v>
      </c>
      <c r="E342" s="39">
        <v>3543.8430000000003</v>
      </c>
      <c r="F342" s="39">
        <v>9519.7720000000008</v>
      </c>
      <c r="G342" s="39">
        <v>14368.374</v>
      </c>
      <c r="H342" s="39">
        <v>3055.0450000000001</v>
      </c>
      <c r="I342" s="39">
        <v>5278.9690000000001</v>
      </c>
      <c r="J342" s="39">
        <v>184.63900000000001</v>
      </c>
      <c r="K342" s="39">
        <v>5296.7160000000003</v>
      </c>
      <c r="L342" s="39">
        <v>363.31700000000001</v>
      </c>
      <c r="M342" s="39">
        <v>189.68800000000002</v>
      </c>
      <c r="N342" s="39">
        <v>29501.175000000003</v>
      </c>
      <c r="O342" s="39">
        <v>4267.7710000000006</v>
      </c>
      <c r="P342" s="39">
        <v>15499.787</v>
      </c>
      <c r="Q342" s="39">
        <v>5266.8320000000003</v>
      </c>
      <c r="R342" s="39">
        <v>2724.076</v>
      </c>
      <c r="S342" s="39">
        <v>1742.7090000000001</v>
      </c>
      <c r="T342" s="39">
        <v>1612.4960000000001</v>
      </c>
      <c r="U342" s="39">
        <v>343.80900000000003</v>
      </c>
      <c r="V342" s="39">
        <v>708.89300000000003</v>
      </c>
      <c r="W342" s="39">
        <v>17.102</v>
      </c>
      <c r="X342" s="39">
        <v>243.62300000000002</v>
      </c>
      <c r="Y342" s="39">
        <v>265.16900000000004</v>
      </c>
      <c r="Z342" s="39">
        <v>33.9</v>
      </c>
      <c r="AA342" s="39"/>
      <c r="AB342" s="39"/>
    </row>
    <row r="343" spans="1:28" x14ac:dyDescent="0.2">
      <c r="A343" s="39" t="s">
        <v>1723</v>
      </c>
      <c r="B343" s="39">
        <v>4153.402</v>
      </c>
      <c r="C343" s="39">
        <v>947.25</v>
      </c>
      <c r="D343" s="39">
        <v>89.766000000000005</v>
      </c>
      <c r="E343" s="39">
        <v>247.82</v>
      </c>
      <c r="F343" s="39">
        <v>609.66399999999999</v>
      </c>
      <c r="G343" s="39">
        <v>982.95100000000002</v>
      </c>
      <c r="H343" s="39">
        <v>200.625</v>
      </c>
      <c r="I343" s="39">
        <v>325.80600000000004</v>
      </c>
      <c r="J343" s="39">
        <v>12.246</v>
      </c>
      <c r="K343" s="39">
        <v>418.88</v>
      </c>
      <c r="L343" s="39">
        <v>9.5730000000000004</v>
      </c>
      <c r="M343" s="39">
        <v>15.821000000000002</v>
      </c>
      <c r="N343" s="39">
        <v>2095.732</v>
      </c>
      <c r="O343" s="39">
        <v>266.22800000000001</v>
      </c>
      <c r="P343" s="39">
        <v>1125.9100000000001</v>
      </c>
      <c r="Q343" s="39">
        <v>414.37700000000001</v>
      </c>
      <c r="R343" s="39">
        <v>180.24700000000001</v>
      </c>
      <c r="S343" s="39">
        <v>108.97</v>
      </c>
      <c r="T343" s="39">
        <v>127.46900000000001</v>
      </c>
      <c r="U343" s="39">
        <v>18.103000000000002</v>
      </c>
      <c r="V343" s="39">
        <v>32.44</v>
      </c>
      <c r="W343" s="39"/>
      <c r="X343" s="39">
        <v>38.221000000000004</v>
      </c>
      <c r="Y343" s="39">
        <v>7.5</v>
      </c>
      <c r="Z343" s="39">
        <v>22.038</v>
      </c>
      <c r="AA343" s="39"/>
      <c r="AB343" s="39">
        <v>9.1669999999999998</v>
      </c>
    </row>
    <row r="344" spans="1:28" x14ac:dyDescent="0.2">
      <c r="A344" s="39" t="s">
        <v>1724</v>
      </c>
      <c r="B344" s="39">
        <v>1152.3710000000001</v>
      </c>
      <c r="C344" s="39">
        <v>136.24200000000002</v>
      </c>
      <c r="D344" s="39">
        <v>21.201000000000001</v>
      </c>
      <c r="E344" s="39">
        <v>43.316000000000003</v>
      </c>
      <c r="F344" s="39">
        <v>71.725000000000009</v>
      </c>
      <c r="G344" s="39">
        <v>423.50300000000004</v>
      </c>
      <c r="H344" s="39">
        <v>290.21500000000003</v>
      </c>
      <c r="I344" s="39">
        <v>73.448999999999998</v>
      </c>
      <c r="J344" s="39">
        <v>7.5470000000000006</v>
      </c>
      <c r="K344" s="39">
        <v>31.792000000000002</v>
      </c>
      <c r="L344" s="39">
        <v>12.8</v>
      </c>
      <c r="M344" s="39">
        <v>7.7</v>
      </c>
      <c r="N344" s="39">
        <v>537.88</v>
      </c>
      <c r="O344" s="39">
        <v>138.55500000000001</v>
      </c>
      <c r="P344" s="39">
        <v>278.952</v>
      </c>
      <c r="Q344" s="39">
        <v>92.686999999999998</v>
      </c>
      <c r="R344" s="39">
        <v>6.2709999999999999</v>
      </c>
      <c r="S344" s="39">
        <v>21.415000000000003</v>
      </c>
      <c r="T344" s="39">
        <v>54.746000000000002</v>
      </c>
      <c r="U344" s="39"/>
      <c r="V344" s="39">
        <v>1</v>
      </c>
      <c r="W344" s="39"/>
      <c r="X344" s="39">
        <v>18.119</v>
      </c>
      <c r="Y344" s="39">
        <v>3</v>
      </c>
      <c r="Z344" s="39"/>
      <c r="AA344" s="39">
        <v>32.627000000000002</v>
      </c>
      <c r="AB344" s="39"/>
    </row>
    <row r="345" spans="1:28" x14ac:dyDescent="0.2">
      <c r="A345" s="39" t="s">
        <v>1725</v>
      </c>
      <c r="B345" s="39">
        <v>13709.192999999999</v>
      </c>
      <c r="C345" s="39">
        <v>3013.2160000000003</v>
      </c>
      <c r="D345" s="39">
        <v>320.11600000000004</v>
      </c>
      <c r="E345" s="39">
        <v>767.08199999999999</v>
      </c>
      <c r="F345" s="39">
        <v>1926.018</v>
      </c>
      <c r="G345" s="39">
        <v>4129.7960000000003</v>
      </c>
      <c r="H345" s="39">
        <v>879.99099999999999</v>
      </c>
      <c r="I345" s="39">
        <v>1623.2640000000001</v>
      </c>
      <c r="J345" s="39">
        <v>70.430999999999997</v>
      </c>
      <c r="K345" s="39">
        <v>1363.694</v>
      </c>
      <c r="L345" s="39">
        <v>115.05600000000001</v>
      </c>
      <c r="M345" s="39">
        <v>77.36</v>
      </c>
      <c r="N345" s="39">
        <v>5761.973</v>
      </c>
      <c r="O345" s="39">
        <v>992.97300000000007</v>
      </c>
      <c r="P345" s="39">
        <v>3497.0170000000003</v>
      </c>
      <c r="Q345" s="39">
        <v>624.76700000000005</v>
      </c>
      <c r="R345" s="39">
        <v>264.964</v>
      </c>
      <c r="S345" s="39">
        <v>382.25200000000001</v>
      </c>
      <c r="T345" s="39">
        <v>804.20800000000008</v>
      </c>
      <c r="U345" s="39">
        <v>114.42800000000001</v>
      </c>
      <c r="V345" s="39">
        <v>238.184</v>
      </c>
      <c r="W345" s="39">
        <v>100.599</v>
      </c>
      <c r="X345" s="39">
        <v>20.467000000000002</v>
      </c>
      <c r="Y345" s="39">
        <v>328.53</v>
      </c>
      <c r="Z345" s="39"/>
      <c r="AA345" s="39">
        <v>2</v>
      </c>
      <c r="AB345" s="39"/>
    </row>
    <row r="346" spans="1:28" x14ac:dyDescent="0.2">
      <c r="A346" s="39" t="s">
        <v>1726</v>
      </c>
      <c r="B346" s="39">
        <v>643.27499999999998</v>
      </c>
      <c r="C346" s="39">
        <v>132.50400000000002</v>
      </c>
      <c r="D346" s="39">
        <v>14.763</v>
      </c>
      <c r="E346" s="39">
        <v>38.852000000000004</v>
      </c>
      <c r="F346" s="39">
        <v>78.88900000000001</v>
      </c>
      <c r="G346" s="39">
        <v>259.36599999999999</v>
      </c>
      <c r="H346" s="39">
        <v>67.683999999999997</v>
      </c>
      <c r="I346" s="39">
        <v>72.412999999999997</v>
      </c>
      <c r="J346" s="39">
        <v>6.5070000000000006</v>
      </c>
      <c r="K346" s="39">
        <v>90.924000000000007</v>
      </c>
      <c r="L346" s="39">
        <v>12.307</v>
      </c>
      <c r="M346" s="39">
        <v>9.5310000000000006</v>
      </c>
      <c r="N346" s="39">
        <v>221.30500000000001</v>
      </c>
      <c r="O346" s="39">
        <v>26.481000000000002</v>
      </c>
      <c r="P346" s="39">
        <v>120.51100000000001</v>
      </c>
      <c r="Q346" s="39">
        <v>36.783999999999999</v>
      </c>
      <c r="R346" s="39">
        <v>23.229000000000003</v>
      </c>
      <c r="S346" s="39">
        <v>14.3</v>
      </c>
      <c r="T346" s="39">
        <v>30.1</v>
      </c>
      <c r="U346" s="39"/>
      <c r="V346" s="39"/>
      <c r="W346" s="39"/>
      <c r="X346" s="39"/>
      <c r="Y346" s="39">
        <v>11.9</v>
      </c>
      <c r="Z346" s="39">
        <v>17.2</v>
      </c>
      <c r="AA346" s="39">
        <v>1</v>
      </c>
      <c r="AB346" s="39"/>
    </row>
    <row r="347" spans="1:28" x14ac:dyDescent="0.2">
      <c r="A347" s="39" t="s">
        <v>1727</v>
      </c>
      <c r="B347" s="39">
        <v>12403.796</v>
      </c>
      <c r="C347" s="39">
        <v>2898.6350000000002</v>
      </c>
      <c r="D347" s="39">
        <v>209.21900000000002</v>
      </c>
      <c r="E347" s="39">
        <v>523.79600000000005</v>
      </c>
      <c r="F347" s="39">
        <v>2165.62</v>
      </c>
      <c r="G347" s="39">
        <v>2944.09</v>
      </c>
      <c r="H347" s="39">
        <v>505.11700000000002</v>
      </c>
      <c r="I347" s="39">
        <v>1272.25</v>
      </c>
      <c r="J347" s="39">
        <v>22.346</v>
      </c>
      <c r="K347" s="39">
        <v>1101.6960000000001</v>
      </c>
      <c r="L347" s="39">
        <v>17.848000000000003</v>
      </c>
      <c r="M347" s="39">
        <v>24.833000000000002</v>
      </c>
      <c r="N347" s="39">
        <v>5859.6720000000005</v>
      </c>
      <c r="O347" s="39">
        <v>652.58300000000008</v>
      </c>
      <c r="P347" s="39">
        <v>3553.0350000000003</v>
      </c>
      <c r="Q347" s="39">
        <v>943.1160000000001</v>
      </c>
      <c r="R347" s="39">
        <v>464.60599999999999</v>
      </c>
      <c r="S347" s="39">
        <v>246.33200000000002</v>
      </c>
      <c r="T347" s="39">
        <v>701.399</v>
      </c>
      <c r="U347" s="39">
        <v>13.1</v>
      </c>
      <c r="V347" s="39">
        <v>131.55000000000001</v>
      </c>
      <c r="W347" s="39">
        <v>2.7</v>
      </c>
      <c r="X347" s="39">
        <v>2.5</v>
      </c>
      <c r="Y347" s="39">
        <v>39.225000000000001</v>
      </c>
      <c r="Z347" s="39">
        <v>502.42400000000004</v>
      </c>
      <c r="AA347" s="39">
        <v>2</v>
      </c>
      <c r="AB347" s="39">
        <v>7.9</v>
      </c>
    </row>
    <row r="348" spans="1:28" x14ac:dyDescent="0.2">
      <c r="A348" s="39" t="s">
        <v>1728</v>
      </c>
      <c r="B348" s="39">
        <v>139261.99799999999</v>
      </c>
      <c r="C348" s="39">
        <v>29954.89</v>
      </c>
      <c r="D348" s="39">
        <v>2588.3050000000003</v>
      </c>
      <c r="E348" s="39">
        <v>7281.2910000000002</v>
      </c>
      <c r="F348" s="39">
        <v>20085.294000000002</v>
      </c>
      <c r="G348" s="39">
        <v>34111.016000000003</v>
      </c>
      <c r="H348" s="39">
        <v>8233.3389999999999</v>
      </c>
      <c r="I348" s="39">
        <v>12118.862000000001</v>
      </c>
      <c r="J348" s="39">
        <v>509.19900000000001</v>
      </c>
      <c r="K348" s="39">
        <v>11880.722</v>
      </c>
      <c r="L348" s="39">
        <v>816.553</v>
      </c>
      <c r="M348" s="39">
        <v>552.34100000000001</v>
      </c>
      <c r="N348" s="39">
        <v>62575.800999999999</v>
      </c>
      <c r="O348" s="39">
        <v>8782.3700000000008</v>
      </c>
      <c r="P348" s="39">
        <v>34385.83</v>
      </c>
      <c r="Q348" s="39">
        <v>10590.037</v>
      </c>
      <c r="R348" s="39">
        <v>5313.6440000000002</v>
      </c>
      <c r="S348" s="39">
        <v>3503.92</v>
      </c>
      <c r="T348" s="39">
        <v>12620.291000000001</v>
      </c>
      <c r="U348" s="39">
        <v>590.06400000000008</v>
      </c>
      <c r="V348" s="39">
        <v>1599.731</v>
      </c>
      <c r="W348" s="39">
        <v>4439.3420000000006</v>
      </c>
      <c r="X348" s="39">
        <v>955.92100000000005</v>
      </c>
      <c r="Y348" s="39">
        <v>3306.241</v>
      </c>
      <c r="Z348" s="39">
        <v>1089</v>
      </c>
      <c r="AA348" s="39">
        <v>261.91700000000003</v>
      </c>
      <c r="AB348" s="39">
        <v>378.07500000000005</v>
      </c>
    </row>
    <row r="349" spans="1:28" x14ac:dyDescent="0.2">
      <c r="A349" s="39"/>
      <c r="B349" s="39" t="s">
        <v>1306</v>
      </c>
      <c r="C349" s="39" t="s">
        <v>580</v>
      </c>
      <c r="D349" s="39" t="s">
        <v>581</v>
      </c>
      <c r="E349" s="39" t="s">
        <v>582</v>
      </c>
      <c r="F349" s="39" t="s">
        <v>583</v>
      </c>
      <c r="G349" s="39" t="s">
        <v>584</v>
      </c>
      <c r="H349" s="39" t="s">
        <v>579</v>
      </c>
      <c r="I349" s="39" t="s">
        <v>585</v>
      </c>
      <c r="J349" s="39" t="s">
        <v>586</v>
      </c>
      <c r="K349" s="39" t="s">
        <v>911</v>
      </c>
      <c r="L349" s="39" t="s">
        <v>912</v>
      </c>
      <c r="M349" s="39" t="s">
        <v>913</v>
      </c>
      <c r="N349" s="39" t="s">
        <v>914</v>
      </c>
      <c r="O349" s="39" t="s">
        <v>915</v>
      </c>
      <c r="P349" s="39" t="s">
        <v>916</v>
      </c>
      <c r="Q349" s="39" t="s">
        <v>917</v>
      </c>
      <c r="R349" s="39" t="s">
        <v>918</v>
      </c>
      <c r="S349" s="39" t="s">
        <v>919</v>
      </c>
      <c r="T349" s="39" t="s">
        <v>0</v>
      </c>
      <c r="U349" s="39" t="s">
        <v>920</v>
      </c>
      <c r="V349" s="39" t="s">
        <v>921</v>
      </c>
      <c r="W349" s="39" t="s">
        <v>922</v>
      </c>
      <c r="X349" s="39" t="s">
        <v>1307</v>
      </c>
      <c r="Y349" s="39" t="s">
        <v>1308</v>
      </c>
      <c r="Z349" s="39" t="s">
        <v>84</v>
      </c>
      <c r="AA349" s="39" t="s">
        <v>85</v>
      </c>
      <c r="AB349" s="39" t="s">
        <v>86</v>
      </c>
    </row>
    <row r="350" spans="1:28" x14ac:dyDescent="0.2">
      <c r="A350" s="39" t="s">
        <v>1731</v>
      </c>
      <c r="B350" s="39">
        <v>778</v>
      </c>
      <c r="C350" s="39">
        <v>165</v>
      </c>
      <c r="D350" s="39">
        <v>17</v>
      </c>
      <c r="E350" s="39">
        <v>46</v>
      </c>
      <c r="F350" s="39">
        <v>102</v>
      </c>
      <c r="G350" s="39">
        <v>311</v>
      </c>
      <c r="H350" s="39">
        <v>80</v>
      </c>
      <c r="I350" s="39">
        <v>88</v>
      </c>
      <c r="J350" s="39">
        <v>7</v>
      </c>
      <c r="K350" s="39">
        <v>118</v>
      </c>
      <c r="L350" s="39">
        <v>13</v>
      </c>
      <c r="M350" s="39">
        <v>9</v>
      </c>
      <c r="N350" s="39">
        <v>279</v>
      </c>
      <c r="O350" s="39">
        <v>35</v>
      </c>
      <c r="P350" s="39">
        <v>160</v>
      </c>
      <c r="Q350" s="39">
        <v>45</v>
      </c>
      <c r="R350" s="39">
        <v>27</v>
      </c>
      <c r="S350" s="39">
        <v>18</v>
      </c>
      <c r="T350" s="39">
        <v>33</v>
      </c>
      <c r="U350" s="39"/>
      <c r="V350" s="39"/>
      <c r="W350" s="39"/>
      <c r="X350" s="39"/>
      <c r="Y350" s="39">
        <v>14</v>
      </c>
      <c r="Z350" s="39">
        <v>18</v>
      </c>
      <c r="AA350" s="39">
        <v>1</v>
      </c>
      <c r="AB350" s="39"/>
    </row>
    <row r="351" spans="1:28" x14ac:dyDescent="0.2">
      <c r="A351" s="39" t="s">
        <v>1732</v>
      </c>
      <c r="B351" s="39">
        <v>13633</v>
      </c>
      <c r="C351" s="39">
        <v>3228</v>
      </c>
      <c r="D351" s="39">
        <v>258</v>
      </c>
      <c r="E351" s="39">
        <v>583</v>
      </c>
      <c r="F351" s="39">
        <v>2397</v>
      </c>
      <c r="G351" s="39">
        <v>3359</v>
      </c>
      <c r="H351" s="39">
        <v>592</v>
      </c>
      <c r="I351" s="39">
        <v>1456</v>
      </c>
      <c r="J351" s="39">
        <v>33</v>
      </c>
      <c r="K351" s="39">
        <v>1237</v>
      </c>
      <c r="L351" s="39">
        <v>21</v>
      </c>
      <c r="M351" s="39">
        <v>29</v>
      </c>
      <c r="N351" s="39">
        <v>6315</v>
      </c>
      <c r="O351" s="39">
        <v>707</v>
      </c>
      <c r="P351" s="39">
        <v>3792</v>
      </c>
      <c r="Q351" s="39">
        <v>1029</v>
      </c>
      <c r="R351" s="39">
        <v>534</v>
      </c>
      <c r="S351" s="39">
        <v>275</v>
      </c>
      <c r="T351" s="39">
        <v>783</v>
      </c>
      <c r="U351" s="39">
        <v>15</v>
      </c>
      <c r="V351" s="39">
        <v>134</v>
      </c>
      <c r="W351" s="39">
        <v>3</v>
      </c>
      <c r="X351" s="39">
        <v>3</v>
      </c>
      <c r="Y351" s="39">
        <v>45</v>
      </c>
      <c r="Z351" s="39">
        <v>570</v>
      </c>
      <c r="AA351" s="39">
        <v>2</v>
      </c>
      <c r="AB351" s="39">
        <v>11</v>
      </c>
    </row>
    <row r="352" spans="1:28" x14ac:dyDescent="0.2">
      <c r="A352" s="39" t="s">
        <v>1733</v>
      </c>
      <c r="B352" s="39">
        <v>162598</v>
      </c>
      <c r="C352" s="39">
        <v>35595</v>
      </c>
      <c r="D352" s="39">
        <v>3200</v>
      </c>
      <c r="E352" s="39">
        <v>8751</v>
      </c>
      <c r="F352" s="39">
        <v>23671</v>
      </c>
      <c r="G352" s="39">
        <v>40665</v>
      </c>
      <c r="H352" s="39">
        <v>10049</v>
      </c>
      <c r="I352" s="39">
        <v>14644</v>
      </c>
      <c r="J352" s="39">
        <v>619</v>
      </c>
      <c r="K352" s="39">
        <v>13681</v>
      </c>
      <c r="L352" s="39">
        <v>1010</v>
      </c>
      <c r="M352" s="39">
        <v>677</v>
      </c>
      <c r="N352" s="39">
        <v>72619</v>
      </c>
      <c r="O352" s="39">
        <v>10758</v>
      </c>
      <c r="P352" s="39">
        <v>39133</v>
      </c>
      <c r="Q352" s="39">
        <v>12277</v>
      </c>
      <c r="R352" s="39">
        <v>6313</v>
      </c>
      <c r="S352" s="39">
        <v>4210</v>
      </c>
      <c r="T352" s="39">
        <v>13973</v>
      </c>
      <c r="U352" s="39">
        <v>647</v>
      </c>
      <c r="V352" s="39">
        <v>1782</v>
      </c>
      <c r="W352" s="39">
        <v>4595</v>
      </c>
      <c r="X352" s="39">
        <v>1411</v>
      </c>
      <c r="Y352" s="39">
        <v>3595</v>
      </c>
      <c r="Z352" s="39">
        <v>1252</v>
      </c>
      <c r="AA352" s="39">
        <v>291</v>
      </c>
      <c r="AB352" s="39">
        <v>404</v>
      </c>
    </row>
    <row r="353" spans="1:28" x14ac:dyDescent="0.2">
      <c r="A353" s="39" t="s">
        <v>1734</v>
      </c>
      <c r="B353" s="39">
        <v>13722</v>
      </c>
      <c r="C353" s="39">
        <v>2972</v>
      </c>
      <c r="D353" s="39">
        <v>238</v>
      </c>
      <c r="E353" s="39">
        <v>788</v>
      </c>
      <c r="F353" s="39">
        <v>1952</v>
      </c>
      <c r="G353" s="39">
        <v>3121</v>
      </c>
      <c r="H353" s="39">
        <v>677</v>
      </c>
      <c r="I353" s="39">
        <v>1205</v>
      </c>
      <c r="J353" s="39">
        <v>53</v>
      </c>
      <c r="K353" s="39">
        <v>1045</v>
      </c>
      <c r="L353" s="39">
        <v>95</v>
      </c>
      <c r="M353" s="39">
        <v>46</v>
      </c>
      <c r="N353" s="39">
        <v>6058</v>
      </c>
      <c r="O353" s="39">
        <v>830</v>
      </c>
      <c r="P353" s="39">
        <v>3261</v>
      </c>
      <c r="Q353" s="39">
        <v>1117</v>
      </c>
      <c r="R353" s="39">
        <v>545</v>
      </c>
      <c r="S353" s="39">
        <v>312</v>
      </c>
      <c r="T353" s="39">
        <v>1584</v>
      </c>
      <c r="U353" s="39">
        <v>15</v>
      </c>
      <c r="V353" s="39">
        <v>118</v>
      </c>
      <c r="W353" s="39">
        <v>1438</v>
      </c>
      <c r="X353" s="39">
        <v>6</v>
      </c>
      <c r="Y353" s="39">
        <v>1</v>
      </c>
      <c r="Z353" s="39">
        <v>6</v>
      </c>
      <c r="AA353" s="39"/>
      <c r="AB353" s="39"/>
    </row>
    <row r="354" spans="1:28" x14ac:dyDescent="0.2">
      <c r="A354" s="39" t="s">
        <v>1735</v>
      </c>
      <c r="B354" s="39">
        <v>29206</v>
      </c>
      <c r="C354" s="39">
        <v>5622</v>
      </c>
      <c r="D354" s="39">
        <v>564</v>
      </c>
      <c r="E354" s="39">
        <v>1479</v>
      </c>
      <c r="F354" s="39">
        <v>3580</v>
      </c>
      <c r="G354" s="39">
        <v>6787</v>
      </c>
      <c r="H354" s="39">
        <v>1753</v>
      </c>
      <c r="I354" s="39">
        <v>2253</v>
      </c>
      <c r="J354" s="39">
        <v>140</v>
      </c>
      <c r="K354" s="39">
        <v>2300</v>
      </c>
      <c r="L354" s="39">
        <v>181</v>
      </c>
      <c r="M354" s="39">
        <v>160</v>
      </c>
      <c r="N354" s="39">
        <v>11696</v>
      </c>
      <c r="O354" s="39">
        <v>1691</v>
      </c>
      <c r="P354" s="39">
        <v>6120</v>
      </c>
      <c r="Q354" s="39">
        <v>2061</v>
      </c>
      <c r="R354" s="39">
        <v>1118</v>
      </c>
      <c r="S354" s="39">
        <v>708</v>
      </c>
      <c r="T354" s="39">
        <v>5117</v>
      </c>
      <c r="U354" s="39">
        <v>100</v>
      </c>
      <c r="V354" s="39">
        <v>310</v>
      </c>
      <c r="W354" s="39">
        <v>369</v>
      </c>
      <c r="X354" s="39">
        <v>808</v>
      </c>
      <c r="Y354" s="39">
        <v>2352</v>
      </c>
      <c r="Z354" s="39">
        <v>546</v>
      </c>
      <c r="AA354" s="39">
        <v>249</v>
      </c>
      <c r="AB354" s="39">
        <v>383</v>
      </c>
    </row>
    <row r="355" spans="1:28" x14ac:dyDescent="0.2">
      <c r="A355" s="39" t="s">
        <v>1736</v>
      </c>
      <c r="B355" s="39">
        <v>2663</v>
      </c>
      <c r="C355" s="39"/>
      <c r="D355" s="39"/>
      <c r="E355" s="39"/>
      <c r="F355" s="39"/>
      <c r="G355" s="39"/>
      <c r="H355" s="39"/>
      <c r="I355" s="39"/>
      <c r="J355" s="39"/>
      <c r="K355" s="39"/>
      <c r="L355" s="39"/>
      <c r="M355" s="39"/>
      <c r="N355" s="39">
        <v>1</v>
      </c>
      <c r="O355" s="39"/>
      <c r="P355" s="39"/>
      <c r="Q355" s="39">
        <v>1</v>
      </c>
      <c r="R355" s="39"/>
      <c r="S355" s="39"/>
      <c r="T355" s="39">
        <v>2662</v>
      </c>
      <c r="U355" s="39"/>
      <c r="V355" s="39"/>
      <c r="W355" s="39">
        <v>2662</v>
      </c>
      <c r="X355" s="39"/>
      <c r="Y355" s="39"/>
      <c r="Z355" s="39"/>
      <c r="AA355" s="39"/>
      <c r="AB355" s="39"/>
    </row>
    <row r="356" spans="1:28" x14ac:dyDescent="0.2">
      <c r="A356" s="39" t="s">
        <v>1737</v>
      </c>
      <c r="B356" s="39">
        <v>6071</v>
      </c>
      <c r="C356" s="39">
        <v>1138</v>
      </c>
      <c r="D356" s="39">
        <v>80</v>
      </c>
      <c r="E356" s="39">
        <v>185</v>
      </c>
      <c r="F356" s="39">
        <v>873</v>
      </c>
      <c r="G356" s="39">
        <v>1375</v>
      </c>
      <c r="H356" s="39">
        <v>274</v>
      </c>
      <c r="I356" s="39">
        <v>503</v>
      </c>
      <c r="J356" s="39">
        <v>10</v>
      </c>
      <c r="K356" s="39">
        <v>558</v>
      </c>
      <c r="L356" s="39">
        <v>13</v>
      </c>
      <c r="M356" s="39">
        <v>17</v>
      </c>
      <c r="N356" s="39">
        <v>3007</v>
      </c>
      <c r="O356" s="39">
        <v>289</v>
      </c>
      <c r="P356" s="39">
        <v>1954</v>
      </c>
      <c r="Q356" s="39">
        <v>460</v>
      </c>
      <c r="R356" s="39">
        <v>202</v>
      </c>
      <c r="S356" s="39">
        <v>104</v>
      </c>
      <c r="T356" s="39">
        <v>553</v>
      </c>
      <c r="U356" s="39"/>
      <c r="V356" s="39">
        <v>98</v>
      </c>
      <c r="W356" s="39"/>
      <c r="X356" s="39"/>
      <c r="Y356" s="39">
        <v>455</v>
      </c>
      <c r="Z356" s="39"/>
      <c r="AA356" s="39"/>
      <c r="AB356" s="39"/>
    </row>
    <row r="357" spans="1:28" x14ac:dyDescent="0.2">
      <c r="A357" s="39" t="s">
        <v>1738</v>
      </c>
      <c r="B357" s="39">
        <v>2341</v>
      </c>
      <c r="C357" s="39">
        <v>560</v>
      </c>
      <c r="D357" s="39">
        <v>59</v>
      </c>
      <c r="E357" s="39">
        <v>117</v>
      </c>
      <c r="F357" s="39">
        <v>384</v>
      </c>
      <c r="G357" s="39">
        <v>882</v>
      </c>
      <c r="H357" s="39">
        <v>233</v>
      </c>
      <c r="I357" s="39">
        <v>287</v>
      </c>
      <c r="J357" s="39">
        <v>41</v>
      </c>
      <c r="K357" s="39">
        <v>214</v>
      </c>
      <c r="L357" s="39">
        <v>53</v>
      </c>
      <c r="M357" s="39">
        <v>54</v>
      </c>
      <c r="N357" s="39">
        <v>783</v>
      </c>
      <c r="O357" s="39">
        <v>105</v>
      </c>
      <c r="P357" s="39">
        <v>418</v>
      </c>
      <c r="Q357" s="39">
        <v>137</v>
      </c>
      <c r="R357" s="39">
        <v>90</v>
      </c>
      <c r="S357" s="39">
        <v>41</v>
      </c>
      <c r="T357" s="39">
        <v>141</v>
      </c>
      <c r="U357" s="39"/>
      <c r="V357" s="39">
        <v>22</v>
      </c>
      <c r="W357" s="39"/>
      <c r="X357" s="39">
        <v>89</v>
      </c>
      <c r="Y357" s="39"/>
      <c r="Z357" s="39">
        <v>31</v>
      </c>
      <c r="AA357" s="39"/>
      <c r="AB357" s="39"/>
    </row>
    <row r="358" spans="1:28" x14ac:dyDescent="0.2">
      <c r="A358" s="39" t="s">
        <v>1739</v>
      </c>
      <c r="B358" s="39">
        <v>1013</v>
      </c>
      <c r="C358" s="39">
        <v>4</v>
      </c>
      <c r="D358" s="39">
        <v>3</v>
      </c>
      <c r="E358" s="39"/>
      <c r="F358" s="39">
        <v>1</v>
      </c>
      <c r="G358" s="39">
        <v>1003</v>
      </c>
      <c r="H358" s="39">
        <v>1003</v>
      </c>
      <c r="I358" s="39"/>
      <c r="J358" s="39"/>
      <c r="K358" s="39"/>
      <c r="L358" s="39"/>
      <c r="M358" s="39"/>
      <c r="N358" s="39">
        <v>2</v>
      </c>
      <c r="O358" s="39"/>
      <c r="P358" s="39"/>
      <c r="Q358" s="39"/>
      <c r="R358" s="39">
        <v>2</v>
      </c>
      <c r="S358" s="39"/>
      <c r="T358" s="39">
        <v>4</v>
      </c>
      <c r="U358" s="39"/>
      <c r="V358" s="39"/>
      <c r="W358" s="39">
        <v>1</v>
      </c>
      <c r="X358" s="39">
        <v>2</v>
      </c>
      <c r="Y358" s="39"/>
      <c r="Z358" s="39"/>
      <c r="AA358" s="39">
        <v>1</v>
      </c>
      <c r="AB358" s="39"/>
    </row>
    <row r="359" spans="1:28" x14ac:dyDescent="0.2">
      <c r="A359" s="39" t="s">
        <v>1740</v>
      </c>
      <c r="B359" s="39">
        <v>68491</v>
      </c>
      <c r="C359" s="39">
        <v>16478</v>
      </c>
      <c r="D359" s="39">
        <v>1407</v>
      </c>
      <c r="E359" s="39">
        <v>4118</v>
      </c>
      <c r="F359" s="39">
        <v>10957</v>
      </c>
      <c r="G359" s="39">
        <v>16866</v>
      </c>
      <c r="H359" s="39">
        <v>3677</v>
      </c>
      <c r="I359" s="39">
        <v>6261</v>
      </c>
      <c r="J359" s="39">
        <v>225</v>
      </c>
      <c r="K359" s="39">
        <v>6025</v>
      </c>
      <c r="L359" s="39">
        <v>441</v>
      </c>
      <c r="M359" s="39">
        <v>237</v>
      </c>
      <c r="N359" s="39">
        <v>33251</v>
      </c>
      <c r="O359" s="39">
        <v>5020</v>
      </c>
      <c r="P359" s="39">
        <v>17136</v>
      </c>
      <c r="Q359" s="39">
        <v>5882</v>
      </c>
      <c r="R359" s="39">
        <v>3169</v>
      </c>
      <c r="S359" s="39">
        <v>2052</v>
      </c>
      <c r="T359" s="39">
        <v>1943</v>
      </c>
      <c r="U359" s="39">
        <v>353</v>
      </c>
      <c r="V359" s="39">
        <v>785</v>
      </c>
      <c r="W359" s="39">
        <v>20</v>
      </c>
      <c r="X359" s="39">
        <v>379</v>
      </c>
      <c r="Y359" s="39">
        <v>368</v>
      </c>
      <c r="Z359" s="39">
        <v>39</v>
      </c>
      <c r="AA359" s="39"/>
      <c r="AB359" s="39"/>
    </row>
    <row r="360" spans="1:28" x14ac:dyDescent="0.2">
      <c r="A360" s="39" t="s">
        <v>1741</v>
      </c>
      <c r="B360" s="39">
        <v>4978</v>
      </c>
      <c r="C360" s="39">
        <v>1159</v>
      </c>
      <c r="D360" s="39">
        <v>108</v>
      </c>
      <c r="E360" s="39">
        <v>314</v>
      </c>
      <c r="F360" s="39">
        <v>740</v>
      </c>
      <c r="G360" s="39">
        <v>1165</v>
      </c>
      <c r="H360" s="39">
        <v>239</v>
      </c>
      <c r="I360" s="39">
        <v>401</v>
      </c>
      <c r="J360" s="39">
        <v>11</v>
      </c>
      <c r="K360" s="39">
        <v>486</v>
      </c>
      <c r="L360" s="39">
        <v>11</v>
      </c>
      <c r="M360" s="39">
        <v>18</v>
      </c>
      <c r="N360" s="39">
        <v>2487</v>
      </c>
      <c r="O360" s="39">
        <v>311</v>
      </c>
      <c r="P360" s="39">
        <v>1342</v>
      </c>
      <c r="Q360" s="39">
        <v>489</v>
      </c>
      <c r="R360" s="39">
        <v>218</v>
      </c>
      <c r="S360" s="39">
        <v>134</v>
      </c>
      <c r="T360" s="39">
        <v>204</v>
      </c>
      <c r="U360" s="39">
        <v>20</v>
      </c>
      <c r="V360" s="39">
        <v>45</v>
      </c>
      <c r="W360" s="39"/>
      <c r="X360" s="39">
        <v>74</v>
      </c>
      <c r="Y360" s="39">
        <v>8</v>
      </c>
      <c r="Z360" s="39">
        <v>47</v>
      </c>
      <c r="AA360" s="39"/>
      <c r="AB360" s="39">
        <v>10</v>
      </c>
    </row>
    <row r="361" spans="1:28" x14ac:dyDescent="0.2">
      <c r="A361" s="39" t="s">
        <v>1742</v>
      </c>
      <c r="B361" s="39">
        <v>1427</v>
      </c>
      <c r="C361" s="39">
        <v>170</v>
      </c>
      <c r="D361" s="39">
        <v>27</v>
      </c>
      <c r="E361" s="39">
        <v>54</v>
      </c>
      <c r="F361" s="39">
        <v>89</v>
      </c>
      <c r="G361" s="39">
        <v>561</v>
      </c>
      <c r="H361" s="39">
        <v>393</v>
      </c>
      <c r="I361" s="39">
        <v>89</v>
      </c>
      <c r="J361" s="39">
        <v>10</v>
      </c>
      <c r="K361" s="39">
        <v>42</v>
      </c>
      <c r="L361" s="39">
        <v>18</v>
      </c>
      <c r="M361" s="39">
        <v>9</v>
      </c>
      <c r="N361" s="39">
        <v>625</v>
      </c>
      <c r="O361" s="39">
        <v>156</v>
      </c>
      <c r="P361" s="39">
        <v>313</v>
      </c>
      <c r="Q361" s="39">
        <v>110</v>
      </c>
      <c r="R361" s="39">
        <v>10</v>
      </c>
      <c r="S361" s="39">
        <v>37</v>
      </c>
      <c r="T361" s="39">
        <v>71</v>
      </c>
      <c r="U361" s="39"/>
      <c r="V361" s="39">
        <v>2</v>
      </c>
      <c r="W361" s="39"/>
      <c r="X361" s="39">
        <v>29</v>
      </c>
      <c r="Y361" s="39">
        <v>3</v>
      </c>
      <c r="Z361" s="39"/>
      <c r="AA361" s="39">
        <v>37</v>
      </c>
      <c r="AB361" s="39"/>
    </row>
    <row r="362" spans="1:28" x14ac:dyDescent="0.2">
      <c r="A362" s="39" t="s">
        <v>1743</v>
      </c>
      <c r="B362" s="39">
        <v>18639</v>
      </c>
      <c r="C362" s="39">
        <v>4182</v>
      </c>
      <c r="D362" s="39">
        <v>456</v>
      </c>
      <c r="E362" s="39">
        <v>1078</v>
      </c>
      <c r="F362" s="39">
        <v>2649</v>
      </c>
      <c r="G362" s="39">
        <v>5335</v>
      </c>
      <c r="H362" s="39">
        <v>1169</v>
      </c>
      <c r="I362" s="39">
        <v>2133</v>
      </c>
      <c r="J362" s="39">
        <v>93</v>
      </c>
      <c r="K362" s="39">
        <v>1670</v>
      </c>
      <c r="L362" s="39">
        <v>168</v>
      </c>
      <c r="M362" s="39">
        <v>102</v>
      </c>
      <c r="N362" s="39">
        <v>8236</v>
      </c>
      <c r="O362" s="39">
        <v>1644</v>
      </c>
      <c r="P362" s="39">
        <v>4692</v>
      </c>
      <c r="Q362" s="39">
        <v>957</v>
      </c>
      <c r="R362" s="39">
        <v>405</v>
      </c>
      <c r="S362" s="39">
        <v>543</v>
      </c>
      <c r="T362" s="39">
        <v>889</v>
      </c>
      <c r="U362" s="39">
        <v>145</v>
      </c>
      <c r="V362" s="39">
        <v>268</v>
      </c>
      <c r="W362" s="39">
        <v>104</v>
      </c>
      <c r="X362" s="39">
        <v>21</v>
      </c>
      <c r="Y362" s="39">
        <v>349</v>
      </c>
      <c r="Z362" s="39"/>
      <c r="AA362" s="39">
        <v>2</v>
      </c>
      <c r="AB362" s="39"/>
    </row>
    <row r="363" spans="1:28" x14ac:dyDescent="0.2">
      <c r="A363" s="39" t="s">
        <v>1744</v>
      </c>
      <c r="B363" s="39">
        <v>11551.519</v>
      </c>
      <c r="C363" s="39">
        <v>2386.819</v>
      </c>
      <c r="D363" s="39">
        <v>179.61500000000001</v>
      </c>
      <c r="E363" s="39">
        <v>636.25700000000006</v>
      </c>
      <c r="F363" s="39">
        <v>1570.9470000000001</v>
      </c>
      <c r="G363" s="39">
        <v>2527.6690000000003</v>
      </c>
      <c r="H363" s="39">
        <v>547.91899999999998</v>
      </c>
      <c r="I363" s="39">
        <v>942.07</v>
      </c>
      <c r="J363" s="39">
        <v>42.344000000000001</v>
      </c>
      <c r="K363" s="39">
        <v>877.23</v>
      </c>
      <c r="L363" s="39">
        <v>79.247</v>
      </c>
      <c r="M363" s="39">
        <v>38.859000000000002</v>
      </c>
      <c r="N363" s="39">
        <v>5111.4690000000001</v>
      </c>
      <c r="O363" s="39">
        <v>691.09900000000005</v>
      </c>
      <c r="P363" s="39">
        <v>2788.011</v>
      </c>
      <c r="Q363" s="39">
        <v>931.625</v>
      </c>
      <c r="R363" s="39">
        <v>444.80100000000004</v>
      </c>
      <c r="S363" s="39">
        <v>255.93300000000002</v>
      </c>
      <c r="T363" s="39">
        <v>1525.5620000000001</v>
      </c>
      <c r="U363" s="39">
        <v>11.309000000000001</v>
      </c>
      <c r="V363" s="39">
        <v>101.771</v>
      </c>
      <c r="W363" s="39">
        <v>1401.415</v>
      </c>
      <c r="X363" s="39">
        <v>4.4670000000000005</v>
      </c>
      <c r="Y363" s="39">
        <v>1</v>
      </c>
      <c r="Z363" s="39">
        <v>5.6</v>
      </c>
      <c r="AA363" s="39"/>
      <c r="AB363" s="39"/>
    </row>
    <row r="364" spans="1:28" x14ac:dyDescent="0.2">
      <c r="A364" s="39" t="s">
        <v>1745</v>
      </c>
      <c r="B364" s="39">
        <v>25211.371999999999</v>
      </c>
      <c r="C364" s="39">
        <v>4761.3470000000007</v>
      </c>
      <c r="D364" s="39">
        <v>466.37</v>
      </c>
      <c r="E364" s="39">
        <v>1204.2</v>
      </c>
      <c r="F364" s="39">
        <v>3090.777</v>
      </c>
      <c r="G364" s="39">
        <v>5765.2610000000004</v>
      </c>
      <c r="H364" s="39">
        <v>1461.7440000000001</v>
      </c>
      <c r="I364" s="39">
        <v>1873.914</v>
      </c>
      <c r="J364" s="39">
        <v>119.732</v>
      </c>
      <c r="K364" s="39">
        <v>2018.028</v>
      </c>
      <c r="L364" s="39">
        <v>160.66400000000002</v>
      </c>
      <c r="M364" s="39">
        <v>131.179</v>
      </c>
      <c r="N364" s="39">
        <v>10101.031000000001</v>
      </c>
      <c r="O364" s="39">
        <v>1429.498</v>
      </c>
      <c r="P364" s="39">
        <v>5355.2370000000001</v>
      </c>
      <c r="Q364" s="39">
        <v>1764.1590000000001</v>
      </c>
      <c r="R364" s="39">
        <v>961.97500000000002</v>
      </c>
      <c r="S364" s="39">
        <v>590.16200000000003</v>
      </c>
      <c r="T364" s="39">
        <v>4583.7330000000002</v>
      </c>
      <c r="U364" s="39">
        <v>92.314999999999998</v>
      </c>
      <c r="V364" s="39">
        <v>281.89400000000001</v>
      </c>
      <c r="W364" s="39">
        <v>352.65800000000002</v>
      </c>
      <c r="X364" s="39">
        <v>577.73</v>
      </c>
      <c r="Y364" s="39">
        <v>2206.4929999999999</v>
      </c>
      <c r="Z364" s="39">
        <v>485.91200000000003</v>
      </c>
      <c r="AA364" s="39">
        <v>226.72300000000001</v>
      </c>
      <c r="AB364" s="39">
        <v>360.00800000000004</v>
      </c>
    </row>
    <row r="365" spans="1:28" x14ac:dyDescent="0.2">
      <c r="A365" s="39" t="s">
        <v>1746</v>
      </c>
      <c r="B365" s="39">
        <v>2562.6590000000001</v>
      </c>
      <c r="C365" s="39"/>
      <c r="D365" s="39"/>
      <c r="E365" s="39"/>
      <c r="F365" s="39"/>
      <c r="G365" s="39"/>
      <c r="H365" s="39"/>
      <c r="I365" s="39"/>
      <c r="J365" s="39"/>
      <c r="K365" s="39"/>
      <c r="L365" s="39"/>
      <c r="M365" s="39"/>
      <c r="N365" s="39">
        <v>0.21300000000000002</v>
      </c>
      <c r="O365" s="39"/>
      <c r="P365" s="39"/>
      <c r="Q365" s="39">
        <v>0.21300000000000002</v>
      </c>
      <c r="R365" s="39"/>
      <c r="S365" s="39"/>
      <c r="T365" s="39">
        <v>2562.4459999999999</v>
      </c>
      <c r="U365" s="39"/>
      <c r="V365" s="39"/>
      <c r="W365" s="39">
        <v>2562.4459999999999</v>
      </c>
      <c r="X365" s="39"/>
      <c r="Y365" s="39"/>
      <c r="Z365" s="39"/>
      <c r="AA365" s="39"/>
      <c r="AB365" s="39"/>
    </row>
    <row r="366" spans="1:28" x14ac:dyDescent="0.2">
      <c r="A366" s="39" t="s">
        <v>1747</v>
      </c>
      <c r="B366" s="39">
        <v>5492.3980000000001</v>
      </c>
      <c r="C366" s="39">
        <v>1039.788</v>
      </c>
      <c r="D366" s="39">
        <v>67.879000000000005</v>
      </c>
      <c r="E366" s="39">
        <v>167.47900000000001</v>
      </c>
      <c r="F366" s="39">
        <v>804.43</v>
      </c>
      <c r="G366" s="39">
        <v>1215.4180000000001</v>
      </c>
      <c r="H366" s="39">
        <v>252.20600000000002</v>
      </c>
      <c r="I366" s="39">
        <v>432.09200000000004</v>
      </c>
      <c r="J366" s="39">
        <v>8.6</v>
      </c>
      <c r="K366" s="39">
        <v>495.5</v>
      </c>
      <c r="L366" s="39">
        <v>11.74</v>
      </c>
      <c r="M366" s="39">
        <v>15.28</v>
      </c>
      <c r="N366" s="39">
        <v>2711.0650000000001</v>
      </c>
      <c r="O366" s="39">
        <v>244.94200000000001</v>
      </c>
      <c r="P366" s="39">
        <v>1782.7</v>
      </c>
      <c r="Q366" s="39">
        <v>415.78500000000003</v>
      </c>
      <c r="R366" s="39">
        <v>173.666</v>
      </c>
      <c r="S366" s="39">
        <v>93.972000000000008</v>
      </c>
      <c r="T366" s="39">
        <v>526.12700000000007</v>
      </c>
      <c r="U366" s="39"/>
      <c r="V366" s="39">
        <v>89.805000000000007</v>
      </c>
      <c r="W366" s="39"/>
      <c r="X366" s="39"/>
      <c r="Y366" s="39">
        <v>436.322</v>
      </c>
      <c r="Z366" s="39"/>
      <c r="AA366" s="39"/>
      <c r="AB366" s="39"/>
    </row>
    <row r="367" spans="1:28" x14ac:dyDescent="0.2">
      <c r="A367" s="39" t="s">
        <v>1748</v>
      </c>
      <c r="B367" s="39">
        <v>1951.171</v>
      </c>
      <c r="C367" s="39">
        <v>483.21</v>
      </c>
      <c r="D367" s="39">
        <v>47.944000000000003</v>
      </c>
      <c r="E367" s="39">
        <v>101.71</v>
      </c>
      <c r="F367" s="39">
        <v>333.55600000000004</v>
      </c>
      <c r="G367" s="39">
        <v>729.75200000000007</v>
      </c>
      <c r="H367" s="39">
        <v>183.88400000000001</v>
      </c>
      <c r="I367" s="39">
        <v>243.04300000000001</v>
      </c>
      <c r="J367" s="39">
        <v>35.35</v>
      </c>
      <c r="K367" s="39">
        <v>181.59100000000001</v>
      </c>
      <c r="L367" s="39">
        <v>43.002000000000002</v>
      </c>
      <c r="M367" s="39">
        <v>42.882000000000005</v>
      </c>
      <c r="N367" s="39">
        <v>655.76300000000003</v>
      </c>
      <c r="O367" s="39">
        <v>75.793999999999997</v>
      </c>
      <c r="P367" s="39">
        <v>356.548</v>
      </c>
      <c r="Q367" s="39">
        <v>121.86</v>
      </c>
      <c r="R367" s="39">
        <v>73.838000000000008</v>
      </c>
      <c r="S367" s="39">
        <v>27.723000000000003</v>
      </c>
      <c r="T367" s="39">
        <v>82.445999999999998</v>
      </c>
      <c r="U367" s="39"/>
      <c r="V367" s="39">
        <v>20.452999999999999</v>
      </c>
      <c r="W367" s="39"/>
      <c r="X367" s="39">
        <v>40.493000000000002</v>
      </c>
      <c r="Y367" s="39"/>
      <c r="Z367" s="39">
        <v>21.5</v>
      </c>
      <c r="AA367" s="39"/>
      <c r="AB367" s="39"/>
    </row>
    <row r="368" spans="1:28" x14ac:dyDescent="0.2">
      <c r="A368" s="39" t="s">
        <v>1749</v>
      </c>
      <c r="B368" s="39">
        <v>756.59300000000007</v>
      </c>
      <c r="C368" s="39">
        <v>4</v>
      </c>
      <c r="D368" s="39">
        <v>3</v>
      </c>
      <c r="E368" s="39"/>
      <c r="F368" s="39">
        <v>1</v>
      </c>
      <c r="G368" s="39">
        <v>747.81</v>
      </c>
      <c r="H368" s="39">
        <v>747.81</v>
      </c>
      <c r="I368" s="39"/>
      <c r="J368" s="39"/>
      <c r="K368" s="39"/>
      <c r="L368" s="39"/>
      <c r="M368" s="39"/>
      <c r="N368" s="39">
        <v>1.5330000000000001</v>
      </c>
      <c r="O368" s="39"/>
      <c r="P368" s="39"/>
      <c r="Q368" s="39"/>
      <c r="R368" s="39">
        <v>1.5330000000000001</v>
      </c>
      <c r="S368" s="39"/>
      <c r="T368" s="39">
        <v>3.25</v>
      </c>
      <c r="U368" s="39"/>
      <c r="V368" s="39"/>
      <c r="W368" s="39">
        <v>0.75</v>
      </c>
      <c r="X368" s="39">
        <v>1.5</v>
      </c>
      <c r="Y368" s="39"/>
      <c r="Z368" s="39"/>
      <c r="AA368" s="39">
        <v>1</v>
      </c>
      <c r="AB368" s="39"/>
    </row>
    <row r="369" spans="1:28" x14ac:dyDescent="0.2">
      <c r="A369" s="39" t="s">
        <v>1750</v>
      </c>
      <c r="B369" s="39">
        <v>59798.607000000004</v>
      </c>
      <c r="C369" s="39">
        <v>14283.512000000001</v>
      </c>
      <c r="D369" s="39">
        <v>1158.796</v>
      </c>
      <c r="E369" s="39">
        <v>3545.8890000000001</v>
      </c>
      <c r="F369" s="39">
        <v>9578.8270000000011</v>
      </c>
      <c r="G369" s="39">
        <v>14325.25</v>
      </c>
      <c r="H369" s="39">
        <v>3080.8560000000002</v>
      </c>
      <c r="I369" s="39">
        <v>5253.3440000000001</v>
      </c>
      <c r="J369" s="39">
        <v>187.03800000000001</v>
      </c>
      <c r="K369" s="39">
        <v>5251.8580000000002</v>
      </c>
      <c r="L369" s="39">
        <v>364.637</v>
      </c>
      <c r="M369" s="39">
        <v>187.517</v>
      </c>
      <c r="N369" s="39">
        <v>29560.124</v>
      </c>
      <c r="O369" s="39">
        <v>4325.1270000000004</v>
      </c>
      <c r="P369" s="39">
        <v>15468.31</v>
      </c>
      <c r="Q369" s="39">
        <v>5262.098</v>
      </c>
      <c r="R369" s="39">
        <v>2780.6890000000003</v>
      </c>
      <c r="S369" s="39">
        <v>1723.9</v>
      </c>
      <c r="T369" s="39">
        <v>1629.721</v>
      </c>
      <c r="U369" s="39">
        <v>347.80900000000003</v>
      </c>
      <c r="V369" s="39">
        <v>709.94400000000007</v>
      </c>
      <c r="W369" s="39">
        <v>18.234999999999999</v>
      </c>
      <c r="X369" s="39">
        <v>256.20999999999998</v>
      </c>
      <c r="Y369" s="39">
        <v>262.12299999999999</v>
      </c>
      <c r="Z369" s="39">
        <v>35.4</v>
      </c>
      <c r="AA369" s="39"/>
      <c r="AB369" s="39"/>
    </row>
    <row r="370" spans="1:28" x14ac:dyDescent="0.2">
      <c r="A370" s="39" t="s">
        <v>1751</v>
      </c>
      <c r="B370" s="39">
        <v>4267.9470000000001</v>
      </c>
      <c r="C370" s="39">
        <v>981.64600000000007</v>
      </c>
      <c r="D370" s="39">
        <v>91.665000000000006</v>
      </c>
      <c r="E370" s="39">
        <v>263.56</v>
      </c>
      <c r="F370" s="39">
        <v>626.42100000000005</v>
      </c>
      <c r="G370" s="39">
        <v>1012.206</v>
      </c>
      <c r="H370" s="39">
        <v>205.97900000000001</v>
      </c>
      <c r="I370" s="39">
        <v>336.74700000000001</v>
      </c>
      <c r="J370" s="39">
        <v>10.746</v>
      </c>
      <c r="K370" s="39">
        <v>432.74</v>
      </c>
      <c r="L370" s="39">
        <v>9.5730000000000004</v>
      </c>
      <c r="M370" s="39">
        <v>16.420999999999999</v>
      </c>
      <c r="N370" s="39">
        <v>2144.38</v>
      </c>
      <c r="O370" s="39">
        <v>277.99600000000004</v>
      </c>
      <c r="P370" s="39">
        <v>1149.597</v>
      </c>
      <c r="Q370" s="39">
        <v>426.99800000000005</v>
      </c>
      <c r="R370" s="39">
        <v>179.21300000000002</v>
      </c>
      <c r="S370" s="39">
        <v>110.57600000000001</v>
      </c>
      <c r="T370" s="39">
        <v>129.715</v>
      </c>
      <c r="U370" s="39">
        <v>17.303000000000001</v>
      </c>
      <c r="V370" s="39">
        <v>34.44</v>
      </c>
      <c r="W370" s="39"/>
      <c r="X370" s="39">
        <v>37.466999999999999</v>
      </c>
      <c r="Y370" s="39">
        <v>7.5</v>
      </c>
      <c r="Z370" s="39">
        <v>24.338000000000001</v>
      </c>
      <c r="AA370" s="39"/>
      <c r="AB370" s="39">
        <v>8.6669999999999998</v>
      </c>
    </row>
    <row r="371" spans="1:28" x14ac:dyDescent="0.2">
      <c r="A371" s="39" t="s">
        <v>1752</v>
      </c>
      <c r="B371" s="39">
        <v>1170.174</v>
      </c>
      <c r="C371" s="39">
        <v>137.54400000000001</v>
      </c>
      <c r="D371" s="39">
        <v>19.468</v>
      </c>
      <c r="E371" s="39">
        <v>41.07</v>
      </c>
      <c r="F371" s="39">
        <v>77.006</v>
      </c>
      <c r="G371" s="39">
        <v>428.96300000000002</v>
      </c>
      <c r="H371" s="39">
        <v>295.42</v>
      </c>
      <c r="I371" s="39">
        <v>70.944000000000003</v>
      </c>
      <c r="J371" s="39">
        <v>7.7470000000000008</v>
      </c>
      <c r="K371" s="39">
        <v>32.692</v>
      </c>
      <c r="L371" s="39">
        <v>14.46</v>
      </c>
      <c r="M371" s="39">
        <v>7.7</v>
      </c>
      <c r="N371" s="39">
        <v>543.68100000000004</v>
      </c>
      <c r="O371" s="39">
        <v>139.202</v>
      </c>
      <c r="P371" s="39">
        <v>274.13900000000001</v>
      </c>
      <c r="Q371" s="39">
        <v>92.587000000000003</v>
      </c>
      <c r="R371" s="39">
        <v>6.2709999999999999</v>
      </c>
      <c r="S371" s="39">
        <v>31.482000000000003</v>
      </c>
      <c r="T371" s="39">
        <v>59.986000000000004</v>
      </c>
      <c r="U371" s="39"/>
      <c r="V371" s="39">
        <v>2</v>
      </c>
      <c r="W371" s="39"/>
      <c r="X371" s="39">
        <v>21.798999999999999</v>
      </c>
      <c r="Y371" s="39">
        <v>2.56</v>
      </c>
      <c r="Z371" s="39"/>
      <c r="AA371" s="39">
        <v>33.627000000000002</v>
      </c>
      <c r="AB371" s="39"/>
    </row>
    <row r="372" spans="1:28" x14ac:dyDescent="0.2">
      <c r="A372" s="39" t="s">
        <v>1753</v>
      </c>
      <c r="B372" s="39">
        <v>13717.335999999999</v>
      </c>
      <c r="C372" s="39">
        <v>3006.86</v>
      </c>
      <c r="D372" s="39">
        <v>320.60900000000004</v>
      </c>
      <c r="E372" s="39">
        <v>767.28899999999999</v>
      </c>
      <c r="F372" s="39">
        <v>1918.962</v>
      </c>
      <c r="G372" s="39">
        <v>4134.634</v>
      </c>
      <c r="H372" s="39">
        <v>881.279</v>
      </c>
      <c r="I372" s="39">
        <v>1622.7540000000001</v>
      </c>
      <c r="J372" s="39">
        <v>72.165000000000006</v>
      </c>
      <c r="K372" s="39">
        <v>1358.319</v>
      </c>
      <c r="L372" s="39">
        <v>118.39</v>
      </c>
      <c r="M372" s="39">
        <v>81.727000000000004</v>
      </c>
      <c r="N372" s="39">
        <v>5769.38</v>
      </c>
      <c r="O372" s="39">
        <v>988.447</v>
      </c>
      <c r="P372" s="39">
        <v>3496.6910000000003</v>
      </c>
      <c r="Q372" s="39">
        <v>630.39100000000008</v>
      </c>
      <c r="R372" s="39">
        <v>270.59000000000003</v>
      </c>
      <c r="S372" s="39">
        <v>383.26100000000002</v>
      </c>
      <c r="T372" s="39">
        <v>806.46199999999999</v>
      </c>
      <c r="U372" s="39">
        <v>116.495</v>
      </c>
      <c r="V372" s="39">
        <v>242.90400000000002</v>
      </c>
      <c r="W372" s="39">
        <v>98.599000000000004</v>
      </c>
      <c r="X372" s="39">
        <v>18.894000000000002</v>
      </c>
      <c r="Y372" s="39">
        <v>327.57</v>
      </c>
      <c r="Z372" s="39"/>
      <c r="AA372" s="39">
        <v>2</v>
      </c>
      <c r="AB372" s="39"/>
    </row>
    <row r="373" spans="1:28" x14ac:dyDescent="0.2">
      <c r="A373" s="39" t="s">
        <v>1754</v>
      </c>
      <c r="B373" s="39">
        <v>625.18200000000002</v>
      </c>
      <c r="C373" s="39">
        <v>129.50200000000001</v>
      </c>
      <c r="D373" s="39">
        <v>14.396000000000001</v>
      </c>
      <c r="E373" s="39">
        <v>36.952000000000005</v>
      </c>
      <c r="F373" s="39">
        <v>78.154000000000011</v>
      </c>
      <c r="G373" s="39">
        <v>248.89600000000002</v>
      </c>
      <c r="H373" s="39">
        <v>65.307000000000002</v>
      </c>
      <c r="I373" s="39">
        <v>69.22</v>
      </c>
      <c r="J373" s="39">
        <v>6.5070000000000006</v>
      </c>
      <c r="K373" s="39">
        <v>87.823999999999998</v>
      </c>
      <c r="L373" s="39">
        <v>11.507</v>
      </c>
      <c r="M373" s="39">
        <v>8.5310000000000006</v>
      </c>
      <c r="N373" s="39">
        <v>224.38400000000001</v>
      </c>
      <c r="O373" s="39">
        <v>27.631</v>
      </c>
      <c r="P373" s="39">
        <v>120.58500000000001</v>
      </c>
      <c r="Q373" s="39">
        <v>38.193000000000005</v>
      </c>
      <c r="R373" s="39">
        <v>22.736000000000001</v>
      </c>
      <c r="S373" s="39">
        <v>15.239000000000001</v>
      </c>
      <c r="T373" s="39">
        <v>22.4</v>
      </c>
      <c r="U373" s="39"/>
      <c r="V373" s="39"/>
      <c r="W373" s="39"/>
      <c r="X373" s="39"/>
      <c r="Y373" s="39">
        <v>11.9</v>
      </c>
      <c r="Z373" s="39">
        <v>9.5</v>
      </c>
      <c r="AA373" s="39">
        <v>1</v>
      </c>
      <c r="AB373" s="39"/>
    </row>
    <row r="374" spans="1:28" x14ac:dyDescent="0.2">
      <c r="A374" s="39" t="s">
        <v>1755</v>
      </c>
      <c r="B374" s="39">
        <v>12325.909</v>
      </c>
      <c r="C374" s="39">
        <v>2899.97</v>
      </c>
      <c r="D374" s="39">
        <v>206.49700000000001</v>
      </c>
      <c r="E374" s="39">
        <v>521.75599999999997</v>
      </c>
      <c r="F374" s="39">
        <v>2171.7170000000001</v>
      </c>
      <c r="G374" s="39">
        <v>2930.85</v>
      </c>
      <c r="H374" s="39">
        <v>494.98500000000001</v>
      </c>
      <c r="I374" s="39">
        <v>1274.789</v>
      </c>
      <c r="J374" s="39">
        <v>23.798999999999999</v>
      </c>
      <c r="K374" s="39">
        <v>1096.6030000000001</v>
      </c>
      <c r="L374" s="39">
        <v>15.841000000000001</v>
      </c>
      <c r="M374" s="39">
        <v>24.833000000000002</v>
      </c>
      <c r="N374" s="39">
        <v>5807.7710000000006</v>
      </c>
      <c r="O374" s="39">
        <v>635.64100000000008</v>
      </c>
      <c r="P374" s="39">
        <v>3506.0540000000001</v>
      </c>
      <c r="Q374" s="39">
        <v>955.05100000000004</v>
      </c>
      <c r="R374" s="39">
        <v>471.40800000000002</v>
      </c>
      <c r="S374" s="39">
        <v>239.61700000000002</v>
      </c>
      <c r="T374" s="39">
        <v>687.31799999999998</v>
      </c>
      <c r="U374" s="39">
        <v>14.1</v>
      </c>
      <c r="V374" s="39">
        <v>132.15</v>
      </c>
      <c r="W374" s="39">
        <v>2.7</v>
      </c>
      <c r="X374" s="39">
        <v>2.5</v>
      </c>
      <c r="Y374" s="39">
        <v>38.75</v>
      </c>
      <c r="Z374" s="39">
        <v>487.81800000000004</v>
      </c>
      <c r="AA374" s="39">
        <v>2</v>
      </c>
      <c r="AB374" s="39">
        <v>7.3</v>
      </c>
    </row>
    <row r="375" spans="1:28" x14ac:dyDescent="0.2">
      <c r="A375" s="39" t="s">
        <v>1756</v>
      </c>
      <c r="B375" s="39">
        <v>139430.867</v>
      </c>
      <c r="C375" s="39">
        <v>30114.198</v>
      </c>
      <c r="D375" s="39">
        <v>2576.239</v>
      </c>
      <c r="E375" s="39">
        <v>7286.1620000000003</v>
      </c>
      <c r="F375" s="39">
        <v>20251.796999999999</v>
      </c>
      <c r="G375" s="39">
        <v>34066.709000000003</v>
      </c>
      <c r="H375" s="39">
        <v>8217.389000000001</v>
      </c>
      <c r="I375" s="39">
        <v>12118.916999999999</v>
      </c>
      <c r="J375" s="39">
        <v>514.02800000000002</v>
      </c>
      <c r="K375" s="39">
        <v>11832.385</v>
      </c>
      <c r="L375" s="39">
        <v>829.06100000000004</v>
      </c>
      <c r="M375" s="39">
        <v>554.92899999999997</v>
      </c>
      <c r="N375" s="39">
        <v>62630.794000000002</v>
      </c>
      <c r="O375" s="39">
        <v>8835.3770000000004</v>
      </c>
      <c r="P375" s="39">
        <v>34297.872000000003</v>
      </c>
      <c r="Q375" s="39">
        <v>10638.96</v>
      </c>
      <c r="R375" s="39">
        <v>5386.72</v>
      </c>
      <c r="S375" s="39">
        <v>3471.8650000000002</v>
      </c>
      <c r="T375" s="39">
        <v>12619.166000000001</v>
      </c>
      <c r="U375" s="39">
        <v>599.33100000000002</v>
      </c>
      <c r="V375" s="39">
        <v>1615.3610000000001</v>
      </c>
      <c r="W375" s="39">
        <v>4436.8029999999999</v>
      </c>
      <c r="X375" s="39">
        <v>961.06</v>
      </c>
      <c r="Y375" s="39">
        <v>3294.2180000000003</v>
      </c>
      <c r="Z375" s="39">
        <v>1070.068</v>
      </c>
      <c r="AA375" s="39">
        <v>266.35000000000002</v>
      </c>
      <c r="AB375" s="39">
        <v>375.97500000000002</v>
      </c>
    </row>
    <row r="376" spans="1:28" x14ac:dyDescent="0.2">
      <c r="A376" s="39"/>
      <c r="B376" s="39" t="s">
        <v>1306</v>
      </c>
      <c r="C376" s="39" t="s">
        <v>580</v>
      </c>
      <c r="D376" s="39" t="s">
        <v>581</v>
      </c>
      <c r="E376" s="39" t="s">
        <v>582</v>
      </c>
      <c r="F376" s="39" t="s">
        <v>583</v>
      </c>
      <c r="G376" s="39" t="s">
        <v>584</v>
      </c>
      <c r="H376" s="39" t="s">
        <v>579</v>
      </c>
      <c r="I376" s="39" t="s">
        <v>585</v>
      </c>
      <c r="J376" s="39" t="s">
        <v>586</v>
      </c>
      <c r="K376" s="39" t="s">
        <v>911</v>
      </c>
      <c r="L376" s="39" t="s">
        <v>912</v>
      </c>
      <c r="M376" s="39" t="s">
        <v>913</v>
      </c>
      <c r="N376" s="39" t="s">
        <v>914</v>
      </c>
      <c r="O376" s="39" t="s">
        <v>915</v>
      </c>
      <c r="P376" s="39" t="s">
        <v>916</v>
      </c>
      <c r="Q376" s="39" t="s">
        <v>917</v>
      </c>
      <c r="R376" s="39" t="s">
        <v>918</v>
      </c>
      <c r="S376" s="39" t="s">
        <v>919</v>
      </c>
      <c r="T376" s="39" t="s">
        <v>0</v>
      </c>
      <c r="U376" s="39" t="s">
        <v>920</v>
      </c>
      <c r="V376" s="39" t="s">
        <v>921</v>
      </c>
      <c r="W376" s="39" t="s">
        <v>922</v>
      </c>
      <c r="X376" s="39" t="s">
        <v>1307</v>
      </c>
      <c r="Y376" s="39" t="s">
        <v>1308</v>
      </c>
      <c r="Z376" s="39" t="s">
        <v>84</v>
      </c>
      <c r="AA376" s="39" t="s">
        <v>85</v>
      </c>
      <c r="AB376" s="39" t="s">
        <v>86</v>
      </c>
    </row>
    <row r="377" spans="1:28" x14ac:dyDescent="0.2">
      <c r="A377" s="39" t="s">
        <v>1760</v>
      </c>
      <c r="B377" s="39">
        <v>755</v>
      </c>
      <c r="C377" s="39">
        <v>159</v>
      </c>
      <c r="D377" s="39">
        <v>15</v>
      </c>
      <c r="E377" s="39">
        <v>45</v>
      </c>
      <c r="F377" s="39">
        <v>99</v>
      </c>
      <c r="G377" s="39">
        <v>306</v>
      </c>
      <c r="H377" s="39">
        <v>77</v>
      </c>
      <c r="I377" s="39">
        <v>85</v>
      </c>
      <c r="J377" s="39">
        <v>7</v>
      </c>
      <c r="K377" s="39">
        <v>119</v>
      </c>
      <c r="L377" s="39">
        <v>13</v>
      </c>
      <c r="M377" s="39">
        <v>9</v>
      </c>
      <c r="N377" s="39">
        <v>270</v>
      </c>
      <c r="O377" s="39">
        <v>33</v>
      </c>
      <c r="P377" s="39">
        <v>157</v>
      </c>
      <c r="Q377" s="39">
        <v>43</v>
      </c>
      <c r="R377" s="39">
        <v>27</v>
      </c>
      <c r="S377" s="39">
        <v>16</v>
      </c>
      <c r="T377" s="39">
        <v>29</v>
      </c>
      <c r="U377" s="39"/>
      <c r="V377" s="39"/>
      <c r="W377" s="39"/>
      <c r="X377" s="39"/>
      <c r="Y377" s="39">
        <v>11</v>
      </c>
      <c r="Z377" s="39">
        <v>17</v>
      </c>
      <c r="AA377" s="39">
        <v>1</v>
      </c>
      <c r="AB377" s="39"/>
    </row>
    <row r="378" spans="1:28" x14ac:dyDescent="0.2">
      <c r="A378" s="39" t="s">
        <v>1761</v>
      </c>
      <c r="B378" s="39">
        <v>13509</v>
      </c>
      <c r="C378" s="39">
        <v>3198</v>
      </c>
      <c r="D378" s="39">
        <v>234</v>
      </c>
      <c r="E378" s="39">
        <v>575</v>
      </c>
      <c r="F378" s="39">
        <v>2397</v>
      </c>
      <c r="G378" s="39">
        <v>3332</v>
      </c>
      <c r="H378" s="39">
        <v>585</v>
      </c>
      <c r="I378" s="39">
        <v>1440</v>
      </c>
      <c r="J378" s="39">
        <v>32</v>
      </c>
      <c r="K378" s="39">
        <v>1229</v>
      </c>
      <c r="L378" s="39">
        <v>22</v>
      </c>
      <c r="M378" s="39">
        <v>32</v>
      </c>
      <c r="N378" s="39">
        <v>6270</v>
      </c>
      <c r="O378" s="39">
        <v>693</v>
      </c>
      <c r="P378" s="39">
        <v>3767</v>
      </c>
      <c r="Q378" s="39">
        <v>1025</v>
      </c>
      <c r="R378" s="39">
        <v>529</v>
      </c>
      <c r="S378" s="39">
        <v>278</v>
      </c>
      <c r="T378" s="39">
        <v>768</v>
      </c>
      <c r="U378" s="39">
        <v>15</v>
      </c>
      <c r="V378" s="39">
        <v>131</v>
      </c>
      <c r="W378" s="39">
        <v>3</v>
      </c>
      <c r="X378" s="39">
        <v>3</v>
      </c>
      <c r="Y378" s="39">
        <v>43</v>
      </c>
      <c r="Z378" s="39">
        <v>559</v>
      </c>
      <c r="AA378" s="39">
        <v>2</v>
      </c>
      <c r="AB378" s="39">
        <v>12</v>
      </c>
    </row>
    <row r="379" spans="1:28" x14ac:dyDescent="0.2">
      <c r="A379" s="39" t="s">
        <v>1762</v>
      </c>
      <c r="B379" s="39">
        <v>162192</v>
      </c>
      <c r="C379" s="39">
        <v>35754</v>
      </c>
      <c r="D379" s="39">
        <v>3157</v>
      </c>
      <c r="E379" s="39">
        <v>8697</v>
      </c>
      <c r="F379" s="39">
        <v>23925</v>
      </c>
      <c r="G379" s="39">
        <v>40432</v>
      </c>
      <c r="H379" s="39">
        <v>10010</v>
      </c>
      <c r="I379" s="39">
        <v>14546</v>
      </c>
      <c r="J379" s="39">
        <v>620</v>
      </c>
      <c r="K379" s="39">
        <v>13576</v>
      </c>
      <c r="L379" s="39">
        <v>1006</v>
      </c>
      <c r="M379" s="39">
        <v>689</v>
      </c>
      <c r="N379" s="39">
        <v>72245</v>
      </c>
      <c r="O379" s="39">
        <v>10748</v>
      </c>
      <c r="P379" s="39">
        <v>38834</v>
      </c>
      <c r="Q379" s="39">
        <v>12259</v>
      </c>
      <c r="R379" s="39">
        <v>6299</v>
      </c>
      <c r="S379" s="39">
        <v>4182</v>
      </c>
      <c r="T379" s="39">
        <v>14024</v>
      </c>
      <c r="U379" s="39">
        <v>631</v>
      </c>
      <c r="V379" s="39">
        <v>1777</v>
      </c>
      <c r="W379" s="39">
        <v>4620</v>
      </c>
      <c r="X379" s="39">
        <v>1475</v>
      </c>
      <c r="Y379" s="39">
        <v>3580</v>
      </c>
      <c r="Z379" s="39">
        <v>1233</v>
      </c>
      <c r="AA379" s="39">
        <v>296</v>
      </c>
      <c r="AB379" s="39">
        <v>416</v>
      </c>
    </row>
    <row r="380" spans="1:28" x14ac:dyDescent="0.2">
      <c r="A380" s="39" t="s">
        <v>1763</v>
      </c>
      <c r="B380" s="39">
        <v>13676</v>
      </c>
      <c r="C380" s="39">
        <v>2963</v>
      </c>
      <c r="D380" s="39">
        <v>245</v>
      </c>
      <c r="E380" s="39">
        <v>777</v>
      </c>
      <c r="F380" s="39">
        <v>1947</v>
      </c>
      <c r="G380" s="39">
        <v>3108</v>
      </c>
      <c r="H380" s="39">
        <v>690</v>
      </c>
      <c r="I380" s="39">
        <v>1191</v>
      </c>
      <c r="J380" s="39">
        <v>52</v>
      </c>
      <c r="K380" s="39">
        <v>1038</v>
      </c>
      <c r="L380" s="39">
        <v>93</v>
      </c>
      <c r="M380" s="39">
        <v>44</v>
      </c>
      <c r="N380" s="39">
        <v>6029</v>
      </c>
      <c r="O380" s="39">
        <v>829</v>
      </c>
      <c r="P380" s="39">
        <v>3237</v>
      </c>
      <c r="Q380" s="39">
        <v>1113</v>
      </c>
      <c r="R380" s="39">
        <v>543</v>
      </c>
      <c r="S380" s="39">
        <v>314</v>
      </c>
      <c r="T380" s="39">
        <v>1589</v>
      </c>
      <c r="U380" s="39">
        <v>15</v>
      </c>
      <c r="V380" s="39">
        <v>118</v>
      </c>
      <c r="W380" s="39">
        <v>1443</v>
      </c>
      <c r="X380" s="39">
        <v>6</v>
      </c>
      <c r="Y380" s="39">
        <v>1</v>
      </c>
      <c r="Z380" s="39">
        <v>6</v>
      </c>
      <c r="AA380" s="39"/>
      <c r="AB380" s="39"/>
    </row>
    <row r="381" spans="1:28" x14ac:dyDescent="0.2">
      <c r="A381" s="39" t="s">
        <v>1764</v>
      </c>
      <c r="B381" s="39">
        <v>29282</v>
      </c>
      <c r="C381" s="39">
        <v>5656</v>
      </c>
      <c r="D381" s="39">
        <v>560</v>
      </c>
      <c r="E381" s="39">
        <v>1474</v>
      </c>
      <c r="F381" s="39">
        <v>3623</v>
      </c>
      <c r="G381" s="39">
        <v>6780</v>
      </c>
      <c r="H381" s="39">
        <v>1752</v>
      </c>
      <c r="I381" s="39">
        <v>2244</v>
      </c>
      <c r="J381" s="39">
        <v>141</v>
      </c>
      <c r="K381" s="39">
        <v>2292</v>
      </c>
      <c r="L381" s="39">
        <v>181</v>
      </c>
      <c r="M381" s="39">
        <v>170</v>
      </c>
      <c r="N381" s="39">
        <v>11677</v>
      </c>
      <c r="O381" s="39">
        <v>1720</v>
      </c>
      <c r="P381" s="39">
        <v>6072</v>
      </c>
      <c r="Q381" s="39">
        <v>2059</v>
      </c>
      <c r="R381" s="39">
        <v>1115</v>
      </c>
      <c r="S381" s="39">
        <v>716</v>
      </c>
      <c r="T381" s="39">
        <v>5186</v>
      </c>
      <c r="U381" s="39">
        <v>98</v>
      </c>
      <c r="V381" s="39">
        <v>313</v>
      </c>
      <c r="W381" s="39">
        <v>366</v>
      </c>
      <c r="X381" s="39">
        <v>870</v>
      </c>
      <c r="Y381" s="39">
        <v>2348</v>
      </c>
      <c r="Z381" s="39">
        <v>542</v>
      </c>
      <c r="AA381" s="39">
        <v>256</v>
      </c>
      <c r="AB381" s="39">
        <v>394</v>
      </c>
    </row>
    <row r="382" spans="1:28" x14ac:dyDescent="0.2">
      <c r="A382" s="39" t="s">
        <v>1765</v>
      </c>
      <c r="B382" s="39">
        <v>2663</v>
      </c>
      <c r="C382" s="39">
        <v>3</v>
      </c>
      <c r="D382" s="39">
        <v>2</v>
      </c>
      <c r="E382" s="39"/>
      <c r="F382" s="39">
        <v>1</v>
      </c>
      <c r="G382" s="39"/>
      <c r="H382" s="39"/>
      <c r="I382" s="39"/>
      <c r="J382" s="39"/>
      <c r="K382" s="39"/>
      <c r="L382" s="39"/>
      <c r="M382" s="39"/>
      <c r="N382" s="39">
        <v>1</v>
      </c>
      <c r="O382" s="39"/>
      <c r="P382" s="39"/>
      <c r="Q382" s="39">
        <v>1</v>
      </c>
      <c r="R382" s="39"/>
      <c r="S382" s="39"/>
      <c r="T382" s="39">
        <v>2659</v>
      </c>
      <c r="U382" s="39"/>
      <c r="V382" s="39"/>
      <c r="W382" s="39">
        <v>2659</v>
      </c>
      <c r="X382" s="39"/>
      <c r="Y382" s="39"/>
      <c r="Z382" s="39"/>
      <c r="AA382" s="39"/>
      <c r="AB382" s="39"/>
    </row>
    <row r="383" spans="1:28" x14ac:dyDescent="0.2">
      <c r="A383" s="39" t="s">
        <v>1766</v>
      </c>
      <c r="B383" s="39">
        <v>6058</v>
      </c>
      <c r="C383" s="39">
        <v>1140</v>
      </c>
      <c r="D383" s="39">
        <v>80</v>
      </c>
      <c r="E383" s="39">
        <v>183</v>
      </c>
      <c r="F383" s="39">
        <v>877</v>
      </c>
      <c r="G383" s="39">
        <v>1362</v>
      </c>
      <c r="H383" s="39">
        <v>271</v>
      </c>
      <c r="I383" s="39">
        <v>497</v>
      </c>
      <c r="J383" s="39">
        <v>10</v>
      </c>
      <c r="K383" s="39">
        <v>558</v>
      </c>
      <c r="L383" s="39">
        <v>12</v>
      </c>
      <c r="M383" s="39">
        <v>14</v>
      </c>
      <c r="N383" s="39">
        <v>3013</v>
      </c>
      <c r="O383" s="39">
        <v>286</v>
      </c>
      <c r="P383" s="39">
        <v>1965</v>
      </c>
      <c r="Q383" s="39">
        <v>457</v>
      </c>
      <c r="R383" s="39">
        <v>202</v>
      </c>
      <c r="S383" s="39">
        <v>104</v>
      </c>
      <c r="T383" s="39">
        <v>544</v>
      </c>
      <c r="U383" s="39"/>
      <c r="V383" s="39">
        <v>94</v>
      </c>
      <c r="W383" s="39"/>
      <c r="X383" s="39"/>
      <c r="Y383" s="39">
        <v>450</v>
      </c>
      <c r="Z383" s="39"/>
      <c r="AA383" s="39"/>
      <c r="AB383" s="39"/>
    </row>
    <row r="384" spans="1:28" x14ac:dyDescent="0.2">
      <c r="A384" s="39" t="s">
        <v>1767</v>
      </c>
      <c r="B384" s="39">
        <v>2323</v>
      </c>
      <c r="C384" s="39">
        <v>555</v>
      </c>
      <c r="D384" s="39">
        <v>59</v>
      </c>
      <c r="E384" s="39">
        <v>117</v>
      </c>
      <c r="F384" s="39">
        <v>379</v>
      </c>
      <c r="G384" s="39">
        <v>869</v>
      </c>
      <c r="H384" s="39">
        <v>223</v>
      </c>
      <c r="I384" s="39">
        <v>281</v>
      </c>
      <c r="J384" s="39">
        <v>41</v>
      </c>
      <c r="K384" s="39">
        <v>217</v>
      </c>
      <c r="L384" s="39">
        <v>52</v>
      </c>
      <c r="M384" s="39">
        <v>55</v>
      </c>
      <c r="N384" s="39">
        <v>781</v>
      </c>
      <c r="O384" s="39">
        <v>101</v>
      </c>
      <c r="P384" s="39">
        <v>424</v>
      </c>
      <c r="Q384" s="39">
        <v>134</v>
      </c>
      <c r="R384" s="39">
        <v>90</v>
      </c>
      <c r="S384" s="39">
        <v>40</v>
      </c>
      <c r="T384" s="39">
        <v>143</v>
      </c>
      <c r="U384" s="39"/>
      <c r="V384" s="39">
        <v>21</v>
      </c>
      <c r="W384" s="39">
        <v>1</v>
      </c>
      <c r="X384" s="39">
        <v>92</v>
      </c>
      <c r="Y384" s="39"/>
      <c r="Z384" s="39">
        <v>30</v>
      </c>
      <c r="AA384" s="39"/>
      <c r="AB384" s="39"/>
    </row>
    <row r="385" spans="1:28" x14ac:dyDescent="0.2">
      <c r="A385" s="39" t="s">
        <v>1768</v>
      </c>
      <c r="B385" s="39">
        <v>990</v>
      </c>
      <c r="C385" s="39">
        <v>3</v>
      </c>
      <c r="D385" s="39">
        <v>2</v>
      </c>
      <c r="E385" s="39"/>
      <c r="F385" s="39">
        <v>1</v>
      </c>
      <c r="G385" s="39">
        <v>980</v>
      </c>
      <c r="H385" s="39">
        <v>980</v>
      </c>
      <c r="I385" s="39"/>
      <c r="J385" s="39"/>
      <c r="K385" s="39"/>
      <c r="L385" s="39"/>
      <c r="M385" s="39"/>
      <c r="N385" s="39">
        <v>2</v>
      </c>
      <c r="O385" s="39"/>
      <c r="P385" s="39"/>
      <c r="Q385" s="39"/>
      <c r="R385" s="39">
        <v>2</v>
      </c>
      <c r="S385" s="39"/>
      <c r="T385" s="39">
        <v>5</v>
      </c>
      <c r="U385" s="39"/>
      <c r="V385" s="39"/>
      <c r="W385" s="39">
        <v>3</v>
      </c>
      <c r="X385" s="39">
        <v>2</v>
      </c>
      <c r="Y385" s="39"/>
      <c r="Z385" s="39"/>
      <c r="AA385" s="39"/>
      <c r="AB385" s="39"/>
    </row>
    <row r="386" spans="1:28" x14ac:dyDescent="0.2">
      <c r="A386" s="39" t="s">
        <v>1769</v>
      </c>
      <c r="B386" s="39">
        <v>68060</v>
      </c>
      <c r="C386" s="39">
        <v>16387</v>
      </c>
      <c r="D386" s="39">
        <v>1386</v>
      </c>
      <c r="E386" s="39">
        <v>4097</v>
      </c>
      <c r="F386" s="39">
        <v>10908</v>
      </c>
      <c r="G386" s="39">
        <v>16748</v>
      </c>
      <c r="H386" s="39">
        <v>3670</v>
      </c>
      <c r="I386" s="39">
        <v>6227</v>
      </c>
      <c r="J386" s="39">
        <v>227</v>
      </c>
      <c r="K386" s="39">
        <v>5948</v>
      </c>
      <c r="L386" s="39">
        <v>439</v>
      </c>
      <c r="M386" s="39">
        <v>238</v>
      </c>
      <c r="N386" s="39">
        <v>33027</v>
      </c>
      <c r="O386" s="39">
        <v>4999</v>
      </c>
      <c r="P386" s="39">
        <v>16976</v>
      </c>
      <c r="Q386" s="39">
        <v>5878</v>
      </c>
      <c r="R386" s="39">
        <v>3162</v>
      </c>
      <c r="S386" s="39">
        <v>2025</v>
      </c>
      <c r="T386" s="39">
        <v>1947</v>
      </c>
      <c r="U386" s="39">
        <v>345</v>
      </c>
      <c r="V386" s="39">
        <v>784</v>
      </c>
      <c r="W386" s="39">
        <v>38</v>
      </c>
      <c r="X386" s="39">
        <v>383</v>
      </c>
      <c r="Y386" s="39">
        <v>362</v>
      </c>
      <c r="Z386" s="39">
        <v>36</v>
      </c>
      <c r="AA386" s="39"/>
      <c r="AB386" s="39"/>
    </row>
    <row r="387" spans="1:28" x14ac:dyDescent="0.2">
      <c r="A387" s="39" t="s">
        <v>1770</v>
      </c>
      <c r="B387" s="39">
        <v>4987</v>
      </c>
      <c r="C387" s="39">
        <v>1159</v>
      </c>
      <c r="D387" s="39">
        <v>103</v>
      </c>
      <c r="E387" s="39">
        <v>309</v>
      </c>
      <c r="F387" s="39">
        <v>750</v>
      </c>
      <c r="G387" s="39">
        <v>1168</v>
      </c>
      <c r="H387" s="39">
        <v>236</v>
      </c>
      <c r="I387" s="39">
        <v>399</v>
      </c>
      <c r="J387" s="39">
        <v>11</v>
      </c>
      <c r="K387" s="39">
        <v>492</v>
      </c>
      <c r="L387" s="39">
        <v>13</v>
      </c>
      <c r="M387" s="39">
        <v>18</v>
      </c>
      <c r="N387" s="39">
        <v>2497</v>
      </c>
      <c r="O387" s="39">
        <v>310</v>
      </c>
      <c r="P387" s="39">
        <v>1340</v>
      </c>
      <c r="Q387" s="39">
        <v>496</v>
      </c>
      <c r="R387" s="39">
        <v>225</v>
      </c>
      <c r="S387" s="39">
        <v>132</v>
      </c>
      <c r="T387" s="39">
        <v>203</v>
      </c>
      <c r="U387" s="39">
        <v>20</v>
      </c>
      <c r="V387" s="39">
        <v>46</v>
      </c>
      <c r="W387" s="39"/>
      <c r="X387" s="39">
        <v>72</v>
      </c>
      <c r="Y387" s="39">
        <v>8</v>
      </c>
      <c r="Z387" s="39">
        <v>47</v>
      </c>
      <c r="AA387" s="39"/>
      <c r="AB387" s="39">
        <v>10</v>
      </c>
    </row>
    <row r="388" spans="1:28" x14ac:dyDescent="0.2">
      <c r="A388" s="39" t="s">
        <v>1771</v>
      </c>
      <c r="B388" s="39">
        <v>1422</v>
      </c>
      <c r="C388" s="39">
        <v>169</v>
      </c>
      <c r="D388" s="39">
        <v>28</v>
      </c>
      <c r="E388" s="39">
        <v>52</v>
      </c>
      <c r="F388" s="39">
        <v>89</v>
      </c>
      <c r="G388" s="39">
        <v>575</v>
      </c>
      <c r="H388" s="39">
        <v>407</v>
      </c>
      <c r="I388" s="39">
        <v>87</v>
      </c>
      <c r="J388" s="39">
        <v>7</v>
      </c>
      <c r="K388" s="39">
        <v>45</v>
      </c>
      <c r="L388" s="39">
        <v>19</v>
      </c>
      <c r="M388" s="39">
        <v>10</v>
      </c>
      <c r="N388" s="39">
        <v>609</v>
      </c>
      <c r="O388" s="39">
        <v>151</v>
      </c>
      <c r="P388" s="39">
        <v>303</v>
      </c>
      <c r="Q388" s="39">
        <v>105</v>
      </c>
      <c r="R388" s="39">
        <v>11</v>
      </c>
      <c r="S388" s="39">
        <v>40</v>
      </c>
      <c r="T388" s="39">
        <v>69</v>
      </c>
      <c r="U388" s="39"/>
      <c r="V388" s="39">
        <v>2</v>
      </c>
      <c r="W388" s="39"/>
      <c r="X388" s="39">
        <v>28</v>
      </c>
      <c r="Y388" s="39">
        <v>3</v>
      </c>
      <c r="Z388" s="39"/>
      <c r="AA388" s="39">
        <v>36</v>
      </c>
      <c r="AB388" s="39"/>
    </row>
    <row r="389" spans="1:28" x14ac:dyDescent="0.2">
      <c r="A389" s="39" t="s">
        <v>1772</v>
      </c>
      <c r="B389" s="39">
        <v>18816</v>
      </c>
      <c r="C389" s="39">
        <v>4438</v>
      </c>
      <c r="D389" s="39">
        <v>460</v>
      </c>
      <c r="E389" s="39">
        <v>1077</v>
      </c>
      <c r="F389" s="39">
        <v>2902</v>
      </c>
      <c r="G389" s="39">
        <v>5306</v>
      </c>
      <c r="H389" s="39">
        <v>1163</v>
      </c>
      <c r="I389" s="39">
        <v>2128</v>
      </c>
      <c r="J389" s="39">
        <v>94</v>
      </c>
      <c r="K389" s="39">
        <v>1652</v>
      </c>
      <c r="L389" s="39">
        <v>166</v>
      </c>
      <c r="M389" s="39">
        <v>103</v>
      </c>
      <c r="N389" s="39">
        <v>8182</v>
      </c>
      <c r="O389" s="39">
        <v>1653</v>
      </c>
      <c r="P389" s="39">
        <v>4645</v>
      </c>
      <c r="Q389" s="39">
        <v>958</v>
      </c>
      <c r="R389" s="39">
        <v>400</v>
      </c>
      <c r="S389" s="39">
        <v>531</v>
      </c>
      <c r="T389" s="39">
        <v>892</v>
      </c>
      <c r="U389" s="39">
        <v>139</v>
      </c>
      <c r="V389" s="39">
        <v>269</v>
      </c>
      <c r="W389" s="39">
        <v>108</v>
      </c>
      <c r="X389" s="39">
        <v>20</v>
      </c>
      <c r="Y389" s="39">
        <v>354</v>
      </c>
      <c r="Z389" s="39"/>
      <c r="AA389" s="39">
        <v>2</v>
      </c>
      <c r="AB389" s="39"/>
    </row>
    <row r="390" spans="1:28" x14ac:dyDescent="0.2">
      <c r="A390" s="39" t="s">
        <v>1773</v>
      </c>
      <c r="B390" s="39">
        <v>11492.627</v>
      </c>
      <c r="C390" s="39">
        <v>2376.7750000000001</v>
      </c>
      <c r="D390" s="39">
        <v>184.99</v>
      </c>
      <c r="E390" s="39">
        <v>626.51499999999999</v>
      </c>
      <c r="F390" s="39">
        <v>1565.27</v>
      </c>
      <c r="G390" s="39">
        <v>2518.2089999999998</v>
      </c>
      <c r="H390" s="39">
        <v>559.25199999999995</v>
      </c>
      <c r="I390" s="39">
        <v>933.06899999999996</v>
      </c>
      <c r="J390" s="39">
        <v>40.683999999999997</v>
      </c>
      <c r="K390" s="39">
        <v>871.38400000000001</v>
      </c>
      <c r="L390" s="39">
        <v>77.566999999999993</v>
      </c>
      <c r="M390" s="39">
        <v>36.253</v>
      </c>
      <c r="N390" s="39">
        <v>5070.4210000000003</v>
      </c>
      <c r="O390" s="39">
        <v>687.97299999999996</v>
      </c>
      <c r="P390" s="39">
        <v>2755.58</v>
      </c>
      <c r="Q390" s="39">
        <v>926.59</v>
      </c>
      <c r="R390" s="39">
        <v>441.99799999999999</v>
      </c>
      <c r="S390" s="39">
        <v>258.27999999999997</v>
      </c>
      <c r="T390" s="39">
        <v>1527.222</v>
      </c>
      <c r="U390" s="39">
        <v>10.929</v>
      </c>
      <c r="V390" s="39">
        <v>100.30500000000001</v>
      </c>
      <c r="W390" s="39">
        <v>1404.921</v>
      </c>
      <c r="X390" s="39">
        <v>4.4669999999999996</v>
      </c>
      <c r="Y390" s="39">
        <v>1</v>
      </c>
      <c r="Z390" s="39">
        <v>5.6</v>
      </c>
      <c r="AA390" s="39"/>
      <c r="AB390" s="39"/>
    </row>
    <row r="391" spans="1:28" x14ac:dyDescent="0.2">
      <c r="A391" s="39" t="s">
        <v>1774</v>
      </c>
      <c r="B391" s="39">
        <v>25255.121999999999</v>
      </c>
      <c r="C391" s="39">
        <v>4792.2560000000003</v>
      </c>
      <c r="D391" s="39">
        <v>462.40300000000002</v>
      </c>
      <c r="E391" s="39">
        <v>1199.386</v>
      </c>
      <c r="F391" s="39">
        <v>3130.4670000000001</v>
      </c>
      <c r="G391" s="39">
        <v>5753.0959999999995</v>
      </c>
      <c r="H391" s="39">
        <v>1461.491</v>
      </c>
      <c r="I391" s="39">
        <v>1866.232</v>
      </c>
      <c r="J391" s="39">
        <v>121.086</v>
      </c>
      <c r="K391" s="39">
        <v>2007.15</v>
      </c>
      <c r="L391" s="39">
        <v>159.09800000000001</v>
      </c>
      <c r="M391" s="39">
        <v>138.03899999999999</v>
      </c>
      <c r="N391" s="39">
        <v>10074.450000000001</v>
      </c>
      <c r="O391" s="39">
        <v>1452.72</v>
      </c>
      <c r="P391" s="39">
        <v>5307.7420000000002</v>
      </c>
      <c r="Q391" s="39">
        <v>1758.681</v>
      </c>
      <c r="R391" s="39">
        <v>960.05700000000002</v>
      </c>
      <c r="S391" s="39">
        <v>595.25</v>
      </c>
      <c r="T391" s="39">
        <v>4635.32</v>
      </c>
      <c r="U391" s="39">
        <v>90.620999999999995</v>
      </c>
      <c r="V391" s="39">
        <v>283.81400000000002</v>
      </c>
      <c r="W391" s="39">
        <v>348.19099999999997</v>
      </c>
      <c r="X391" s="39">
        <v>623.13</v>
      </c>
      <c r="Y391" s="39">
        <v>2203.38</v>
      </c>
      <c r="Z391" s="39">
        <v>483.40499999999997</v>
      </c>
      <c r="AA391" s="39">
        <v>232.864</v>
      </c>
      <c r="AB391" s="39">
        <v>369.91500000000002</v>
      </c>
    </row>
    <row r="392" spans="1:28" x14ac:dyDescent="0.2">
      <c r="A392" s="39" t="s">
        <v>1775</v>
      </c>
      <c r="B392" s="39">
        <v>2565.732</v>
      </c>
      <c r="C392" s="39">
        <v>1.44</v>
      </c>
      <c r="D392" s="39">
        <v>1.4</v>
      </c>
      <c r="E392" s="39"/>
      <c r="F392" s="39">
        <v>0.04</v>
      </c>
      <c r="G392" s="39"/>
      <c r="H392" s="39"/>
      <c r="I392" s="39"/>
      <c r="J392" s="39"/>
      <c r="K392" s="39"/>
      <c r="L392" s="39"/>
      <c r="M392" s="39"/>
      <c r="N392" s="39">
        <v>0.21299999999999999</v>
      </c>
      <c r="O392" s="39"/>
      <c r="P392" s="39"/>
      <c r="Q392" s="39">
        <v>0.21299999999999999</v>
      </c>
      <c r="R392" s="39"/>
      <c r="S392" s="39"/>
      <c r="T392" s="39">
        <v>2564.0790000000002</v>
      </c>
      <c r="U392" s="39"/>
      <c r="V392" s="39"/>
      <c r="W392" s="39">
        <v>2564.0790000000002</v>
      </c>
      <c r="X392" s="39"/>
      <c r="Y392" s="39"/>
      <c r="Z392" s="39"/>
      <c r="AA392" s="39"/>
      <c r="AB392" s="39"/>
    </row>
    <row r="393" spans="1:28" x14ac:dyDescent="0.2">
      <c r="A393" s="39" t="s">
        <v>1776</v>
      </c>
      <c r="B393" s="39">
        <v>5472.52</v>
      </c>
      <c r="C393" s="39">
        <v>1037.989</v>
      </c>
      <c r="D393" s="39">
        <v>66.866</v>
      </c>
      <c r="E393" s="39">
        <v>165.10499999999999</v>
      </c>
      <c r="F393" s="39">
        <v>806.01800000000003</v>
      </c>
      <c r="G393" s="39">
        <v>1204.6010000000001</v>
      </c>
      <c r="H393" s="39">
        <v>249.98599999999999</v>
      </c>
      <c r="I393" s="39">
        <v>426.60899999999998</v>
      </c>
      <c r="J393" s="39">
        <v>9</v>
      </c>
      <c r="K393" s="39">
        <v>496.03899999999999</v>
      </c>
      <c r="L393" s="39">
        <v>10.74</v>
      </c>
      <c r="M393" s="39">
        <v>12.227</v>
      </c>
      <c r="N393" s="39">
        <v>2713.8960000000002</v>
      </c>
      <c r="O393" s="39">
        <v>240.929</v>
      </c>
      <c r="P393" s="39">
        <v>1793.1320000000001</v>
      </c>
      <c r="Q393" s="39">
        <v>412.14800000000002</v>
      </c>
      <c r="R393" s="39">
        <v>173.51599999999999</v>
      </c>
      <c r="S393" s="39">
        <v>94.171000000000006</v>
      </c>
      <c r="T393" s="39">
        <v>516.03399999999999</v>
      </c>
      <c r="U393" s="39"/>
      <c r="V393" s="39">
        <v>85.105000000000004</v>
      </c>
      <c r="W393" s="39"/>
      <c r="X393" s="39"/>
      <c r="Y393" s="39">
        <v>430.92899999999997</v>
      </c>
      <c r="Z393" s="39"/>
      <c r="AA393" s="39"/>
      <c r="AB393" s="39"/>
    </row>
    <row r="394" spans="1:28" x14ac:dyDescent="0.2">
      <c r="A394" s="39" t="s">
        <v>1777</v>
      </c>
      <c r="B394" s="39">
        <v>1932.52</v>
      </c>
      <c r="C394" s="39">
        <v>478.77800000000002</v>
      </c>
      <c r="D394" s="39">
        <v>48.331000000000003</v>
      </c>
      <c r="E394" s="39">
        <v>101.60299999999999</v>
      </c>
      <c r="F394" s="39">
        <v>328.84399999999999</v>
      </c>
      <c r="G394" s="39">
        <v>719.03099999999995</v>
      </c>
      <c r="H394" s="39">
        <v>174.96</v>
      </c>
      <c r="I394" s="39">
        <v>237.54</v>
      </c>
      <c r="J394" s="39">
        <v>35.417000000000002</v>
      </c>
      <c r="K394" s="39">
        <v>184.976</v>
      </c>
      <c r="L394" s="39">
        <v>42.509</v>
      </c>
      <c r="M394" s="39">
        <v>43.628999999999998</v>
      </c>
      <c r="N394" s="39">
        <v>652.37900000000002</v>
      </c>
      <c r="O394" s="39">
        <v>73.040000000000006</v>
      </c>
      <c r="P394" s="39">
        <v>361.24799999999999</v>
      </c>
      <c r="Q394" s="39">
        <v>117.833</v>
      </c>
      <c r="R394" s="39">
        <v>73.484999999999999</v>
      </c>
      <c r="S394" s="39">
        <v>26.773</v>
      </c>
      <c r="T394" s="39">
        <v>82.331999999999994</v>
      </c>
      <c r="U394" s="39"/>
      <c r="V394" s="39">
        <v>19.452999999999999</v>
      </c>
      <c r="W394" s="39">
        <v>1</v>
      </c>
      <c r="X394" s="39">
        <v>40.878999999999998</v>
      </c>
      <c r="Y394" s="39"/>
      <c r="Z394" s="39">
        <v>21</v>
      </c>
      <c r="AA394" s="39"/>
      <c r="AB394" s="39"/>
    </row>
    <row r="395" spans="1:28" x14ac:dyDescent="0.2">
      <c r="A395" s="39" t="s">
        <v>1778</v>
      </c>
      <c r="B395" s="39">
        <v>739.77499999999998</v>
      </c>
      <c r="C395" s="39">
        <v>3</v>
      </c>
      <c r="D395" s="39">
        <v>2</v>
      </c>
      <c r="E395" s="39"/>
      <c r="F395" s="39">
        <v>1</v>
      </c>
      <c r="G395" s="39">
        <v>730.99199999999996</v>
      </c>
      <c r="H395" s="39">
        <v>730.99199999999996</v>
      </c>
      <c r="I395" s="39"/>
      <c r="J395" s="39"/>
      <c r="K395" s="39"/>
      <c r="L395" s="39"/>
      <c r="M395" s="39"/>
      <c r="N395" s="39">
        <v>1.5329999999999999</v>
      </c>
      <c r="O395" s="39"/>
      <c r="P395" s="39"/>
      <c r="Q395" s="39"/>
      <c r="R395" s="39">
        <v>1.5329999999999999</v>
      </c>
      <c r="S395" s="39"/>
      <c r="T395" s="39">
        <v>4.25</v>
      </c>
      <c r="U395" s="39"/>
      <c r="V395" s="39"/>
      <c r="W395" s="39">
        <v>2.75</v>
      </c>
      <c r="X395" s="39">
        <v>1.5</v>
      </c>
      <c r="Y395" s="39"/>
      <c r="Z395" s="39"/>
      <c r="AA395" s="39"/>
      <c r="AB395" s="39"/>
    </row>
    <row r="396" spans="1:28" x14ac:dyDescent="0.2">
      <c r="A396" s="39" t="s">
        <v>1779</v>
      </c>
      <c r="B396" s="39">
        <v>59377.946000000004</v>
      </c>
      <c r="C396" s="39">
        <v>14190.630999999999</v>
      </c>
      <c r="D396" s="39">
        <v>1143.383</v>
      </c>
      <c r="E396" s="39">
        <v>3521.268</v>
      </c>
      <c r="F396" s="39">
        <v>9525.98</v>
      </c>
      <c r="G396" s="39">
        <v>14217.934999999999</v>
      </c>
      <c r="H396" s="39">
        <v>3075.915</v>
      </c>
      <c r="I396" s="39">
        <v>5224.8100000000004</v>
      </c>
      <c r="J396" s="39">
        <v>188.809</v>
      </c>
      <c r="K396" s="39">
        <v>5181.3379999999997</v>
      </c>
      <c r="L396" s="39">
        <v>360.452</v>
      </c>
      <c r="M396" s="39">
        <v>186.61099999999999</v>
      </c>
      <c r="N396" s="39">
        <v>29337.138999999999</v>
      </c>
      <c r="O396" s="39">
        <v>4308.652</v>
      </c>
      <c r="P396" s="39">
        <v>15305.563</v>
      </c>
      <c r="Q396" s="39">
        <v>5247.4290000000001</v>
      </c>
      <c r="R396" s="39">
        <v>2770.9589999999998</v>
      </c>
      <c r="S396" s="39">
        <v>1704.5360000000001</v>
      </c>
      <c r="T396" s="39">
        <v>1632.241</v>
      </c>
      <c r="U396" s="39">
        <v>340.30900000000003</v>
      </c>
      <c r="V396" s="39">
        <v>706.07100000000003</v>
      </c>
      <c r="W396" s="39">
        <v>34.869</v>
      </c>
      <c r="X396" s="39">
        <v>261.54300000000001</v>
      </c>
      <c r="Y396" s="39">
        <v>256.74900000000002</v>
      </c>
      <c r="Z396" s="39">
        <v>32.700000000000003</v>
      </c>
      <c r="AA396" s="39"/>
      <c r="AB396" s="39"/>
    </row>
    <row r="397" spans="1:28" x14ac:dyDescent="0.2">
      <c r="A397" s="39" t="s">
        <v>1780</v>
      </c>
      <c r="B397" s="39">
        <v>4275.5190000000002</v>
      </c>
      <c r="C397" s="39">
        <v>977.99300000000005</v>
      </c>
      <c r="D397" s="39">
        <v>86.992000000000004</v>
      </c>
      <c r="E397" s="39">
        <v>259.02</v>
      </c>
      <c r="F397" s="39">
        <v>631.98099999999999</v>
      </c>
      <c r="G397" s="39">
        <v>1014.586</v>
      </c>
      <c r="H397" s="39">
        <v>203.04</v>
      </c>
      <c r="I397" s="39">
        <v>335.19200000000001</v>
      </c>
      <c r="J397" s="39">
        <v>10.746</v>
      </c>
      <c r="K397" s="39">
        <v>438.11399999999998</v>
      </c>
      <c r="L397" s="39">
        <v>11.073</v>
      </c>
      <c r="M397" s="39">
        <v>16.420999999999999</v>
      </c>
      <c r="N397" s="39">
        <v>2155.058</v>
      </c>
      <c r="O397" s="39">
        <v>276.62299999999999</v>
      </c>
      <c r="P397" s="39">
        <v>1147.5640000000001</v>
      </c>
      <c r="Q397" s="39">
        <v>435.24099999999999</v>
      </c>
      <c r="R397" s="39">
        <v>186.726</v>
      </c>
      <c r="S397" s="39">
        <v>108.904</v>
      </c>
      <c r="T397" s="39">
        <v>127.88200000000001</v>
      </c>
      <c r="U397" s="39">
        <v>17.303000000000001</v>
      </c>
      <c r="V397" s="39">
        <v>34.72</v>
      </c>
      <c r="W397" s="39"/>
      <c r="X397" s="39">
        <v>36.340000000000003</v>
      </c>
      <c r="Y397" s="39">
        <v>7.5</v>
      </c>
      <c r="Z397" s="39">
        <v>23.751999999999999</v>
      </c>
      <c r="AA397" s="39"/>
      <c r="AB397" s="39">
        <v>8.2669999999999995</v>
      </c>
    </row>
    <row r="398" spans="1:28" x14ac:dyDescent="0.2">
      <c r="A398" s="39" t="s">
        <v>1781</v>
      </c>
      <c r="B398" s="39">
        <v>1153.191</v>
      </c>
      <c r="C398" s="39">
        <v>137.32499999999999</v>
      </c>
      <c r="D398" s="39">
        <v>19.789000000000001</v>
      </c>
      <c r="E398" s="39">
        <v>39.83</v>
      </c>
      <c r="F398" s="39">
        <v>77.706000000000003</v>
      </c>
      <c r="G398" s="39">
        <v>432.762</v>
      </c>
      <c r="H398" s="39">
        <v>300.39100000000002</v>
      </c>
      <c r="I398" s="39">
        <v>69.058000000000007</v>
      </c>
      <c r="J398" s="39">
        <v>5.68</v>
      </c>
      <c r="K398" s="39">
        <v>34.545999999999999</v>
      </c>
      <c r="L398" s="39">
        <v>14.887</v>
      </c>
      <c r="M398" s="39">
        <v>8.1999999999999993</v>
      </c>
      <c r="N398" s="39">
        <v>525.52499999999998</v>
      </c>
      <c r="O398" s="39">
        <v>133.70400000000001</v>
      </c>
      <c r="P398" s="39">
        <v>264.35199999999998</v>
      </c>
      <c r="Q398" s="39">
        <v>87.114999999999995</v>
      </c>
      <c r="R398" s="39">
        <v>7.14</v>
      </c>
      <c r="S398" s="39">
        <v>33.213999999999999</v>
      </c>
      <c r="T398" s="39">
        <v>57.579000000000001</v>
      </c>
      <c r="U398" s="39"/>
      <c r="V398" s="39">
        <v>2</v>
      </c>
      <c r="W398" s="39"/>
      <c r="X398" s="39">
        <v>20.891999999999999</v>
      </c>
      <c r="Y398" s="39">
        <v>2.56</v>
      </c>
      <c r="Z398" s="39"/>
      <c r="AA398" s="39">
        <v>32.127000000000002</v>
      </c>
      <c r="AB398" s="39"/>
    </row>
    <row r="399" spans="1:28" x14ac:dyDescent="0.2">
      <c r="A399" s="39" t="s">
        <v>1782</v>
      </c>
      <c r="B399" s="39">
        <v>13842.722</v>
      </c>
      <c r="C399" s="39">
        <v>3211.645</v>
      </c>
      <c r="D399" s="39">
        <v>322.12</v>
      </c>
      <c r="E399" s="39">
        <v>761.23699999999997</v>
      </c>
      <c r="F399" s="39">
        <v>2128.288</v>
      </c>
      <c r="G399" s="39">
        <v>4110.8950000000004</v>
      </c>
      <c r="H399" s="39">
        <v>880.00699999999995</v>
      </c>
      <c r="I399" s="39">
        <v>1619.8620000000001</v>
      </c>
      <c r="J399" s="39">
        <v>72.430999999999997</v>
      </c>
      <c r="K399" s="39">
        <v>1340.23</v>
      </c>
      <c r="L399" s="39">
        <v>117.76300000000001</v>
      </c>
      <c r="M399" s="39">
        <v>80.602000000000004</v>
      </c>
      <c r="N399" s="39">
        <v>5718.1049999999996</v>
      </c>
      <c r="O399" s="39">
        <v>987.14700000000005</v>
      </c>
      <c r="P399" s="39">
        <v>3460.3119999999999</v>
      </c>
      <c r="Q399" s="39">
        <v>630.755</v>
      </c>
      <c r="R399" s="39">
        <v>265.22500000000002</v>
      </c>
      <c r="S399" s="39">
        <v>374.666</v>
      </c>
      <c r="T399" s="39">
        <v>802.077</v>
      </c>
      <c r="U399" s="39">
        <v>111.401</v>
      </c>
      <c r="V399" s="39">
        <v>244.518</v>
      </c>
      <c r="W399" s="39">
        <v>102.599</v>
      </c>
      <c r="X399" s="39">
        <v>18.120999999999999</v>
      </c>
      <c r="Y399" s="39">
        <v>323.43799999999999</v>
      </c>
      <c r="Z399" s="39"/>
      <c r="AA399" s="39">
        <v>2</v>
      </c>
      <c r="AB399" s="39"/>
    </row>
    <row r="400" spans="1:28" x14ac:dyDescent="0.2">
      <c r="A400" s="39" t="s">
        <v>1783</v>
      </c>
      <c r="B400" s="39">
        <v>606.88499999999999</v>
      </c>
      <c r="C400" s="39">
        <v>124.82899999999999</v>
      </c>
      <c r="D400" s="39">
        <v>12.836</v>
      </c>
      <c r="E400" s="39">
        <v>35.951999999999998</v>
      </c>
      <c r="F400" s="39">
        <v>76.040999999999997</v>
      </c>
      <c r="G400" s="39">
        <v>244.99</v>
      </c>
      <c r="H400" s="39">
        <v>63.106000000000002</v>
      </c>
      <c r="I400" s="39">
        <v>67.614999999999995</v>
      </c>
      <c r="J400" s="39">
        <v>6.5069999999999997</v>
      </c>
      <c r="K400" s="39">
        <v>87.724000000000004</v>
      </c>
      <c r="L400" s="39">
        <v>11.507</v>
      </c>
      <c r="M400" s="39">
        <v>8.5310000000000006</v>
      </c>
      <c r="N400" s="39">
        <v>216.96600000000001</v>
      </c>
      <c r="O400" s="39">
        <v>25.731000000000002</v>
      </c>
      <c r="P400" s="39">
        <v>118.45</v>
      </c>
      <c r="Q400" s="39">
        <v>37.423000000000002</v>
      </c>
      <c r="R400" s="39">
        <v>22.736000000000001</v>
      </c>
      <c r="S400" s="39">
        <v>12.625999999999999</v>
      </c>
      <c r="T400" s="39">
        <v>20.100000000000001</v>
      </c>
      <c r="U400" s="39"/>
      <c r="V400" s="39"/>
      <c r="W400" s="39"/>
      <c r="X400" s="39"/>
      <c r="Y400" s="39">
        <v>9.6999999999999993</v>
      </c>
      <c r="Z400" s="39">
        <v>9.4</v>
      </c>
      <c r="AA400" s="39">
        <v>1</v>
      </c>
      <c r="AB400" s="39"/>
    </row>
    <row r="401" spans="1:28" x14ac:dyDescent="0.2">
      <c r="A401" s="39" t="s">
        <v>1784</v>
      </c>
      <c r="B401" s="39">
        <v>12216.794</v>
      </c>
      <c r="C401" s="39">
        <v>2881.9</v>
      </c>
      <c r="D401" s="39">
        <v>203.38800000000001</v>
      </c>
      <c r="E401" s="39">
        <v>512.46199999999999</v>
      </c>
      <c r="F401" s="39">
        <v>2166.0500000000002</v>
      </c>
      <c r="G401" s="39">
        <v>2898.7649999999999</v>
      </c>
      <c r="H401" s="39">
        <v>492.63</v>
      </c>
      <c r="I401" s="39">
        <v>1255.854</v>
      </c>
      <c r="J401" s="39">
        <v>23.706</v>
      </c>
      <c r="K401" s="39">
        <v>1084.192</v>
      </c>
      <c r="L401" s="39">
        <v>16.004000000000001</v>
      </c>
      <c r="M401" s="39">
        <v>26.379000000000001</v>
      </c>
      <c r="N401" s="39">
        <v>5765.6610000000001</v>
      </c>
      <c r="O401" s="39">
        <v>623.62699999999995</v>
      </c>
      <c r="P401" s="39">
        <v>3482.8789999999999</v>
      </c>
      <c r="Q401" s="39">
        <v>951.63199999999995</v>
      </c>
      <c r="R401" s="39">
        <v>465.7</v>
      </c>
      <c r="S401" s="39">
        <v>241.82300000000001</v>
      </c>
      <c r="T401" s="39">
        <v>670.46799999999996</v>
      </c>
      <c r="U401" s="39">
        <v>14.1</v>
      </c>
      <c r="V401" s="39">
        <v>128.44999999999999</v>
      </c>
      <c r="W401" s="39">
        <v>2.7</v>
      </c>
      <c r="X401" s="39">
        <v>2.5</v>
      </c>
      <c r="Y401" s="39">
        <v>37.65</v>
      </c>
      <c r="Z401" s="39">
        <v>475.16800000000001</v>
      </c>
      <c r="AA401" s="39">
        <v>2</v>
      </c>
      <c r="AB401" s="39">
        <v>7.9</v>
      </c>
    </row>
    <row r="402" spans="1:28" x14ac:dyDescent="0.2">
      <c r="A402" s="39" t="s">
        <v>1785</v>
      </c>
      <c r="B402" s="39">
        <v>138931.353</v>
      </c>
      <c r="C402" s="39">
        <v>30214.561000000002</v>
      </c>
      <c r="D402" s="39">
        <v>2554.498</v>
      </c>
      <c r="E402" s="39">
        <v>7222.3779999999997</v>
      </c>
      <c r="F402" s="39">
        <v>20437.685000000001</v>
      </c>
      <c r="G402" s="39">
        <v>33845.862000000001</v>
      </c>
      <c r="H402" s="39">
        <v>8191.77</v>
      </c>
      <c r="I402" s="39">
        <v>12035.841</v>
      </c>
      <c r="J402" s="39">
        <v>514.06600000000003</v>
      </c>
      <c r="K402" s="39">
        <v>11725.692999999999</v>
      </c>
      <c r="L402" s="39">
        <v>821.6</v>
      </c>
      <c r="M402" s="39">
        <v>556.89200000000005</v>
      </c>
      <c r="N402" s="39">
        <v>62231.345999999998</v>
      </c>
      <c r="O402" s="39">
        <v>8810.1460000000006</v>
      </c>
      <c r="P402" s="39">
        <v>33996.822</v>
      </c>
      <c r="Q402" s="39">
        <v>10605.06</v>
      </c>
      <c r="R402" s="39">
        <v>5369.0749999999998</v>
      </c>
      <c r="S402" s="39">
        <v>3450.2429999999999</v>
      </c>
      <c r="T402" s="39">
        <v>12639.584000000001</v>
      </c>
      <c r="U402" s="39">
        <v>584.66300000000001</v>
      </c>
      <c r="V402" s="39">
        <v>1604.4359999999999</v>
      </c>
      <c r="W402" s="39">
        <v>4461.1090000000004</v>
      </c>
      <c r="X402" s="39">
        <v>1009.372</v>
      </c>
      <c r="Y402" s="39">
        <v>3272.9059999999999</v>
      </c>
      <c r="Z402" s="39">
        <v>1051.0250000000001</v>
      </c>
      <c r="AA402" s="39">
        <v>269.99099999999999</v>
      </c>
      <c r="AB402" s="39">
        <v>386.08199999999999</v>
      </c>
    </row>
    <row r="403" spans="1:28" x14ac:dyDescent="0.2">
      <c r="A403" s="39"/>
      <c r="B403" s="39" t="s">
        <v>1306</v>
      </c>
      <c r="C403" s="39" t="s">
        <v>580</v>
      </c>
      <c r="D403" s="39" t="s">
        <v>581</v>
      </c>
      <c r="E403" s="39" t="s">
        <v>582</v>
      </c>
      <c r="F403" s="39" t="s">
        <v>583</v>
      </c>
      <c r="G403" s="39" t="s">
        <v>584</v>
      </c>
      <c r="H403" s="39" t="s">
        <v>579</v>
      </c>
      <c r="I403" s="39" t="s">
        <v>585</v>
      </c>
      <c r="J403" s="39" t="s">
        <v>586</v>
      </c>
      <c r="K403" s="39" t="s">
        <v>911</v>
      </c>
      <c r="L403" s="39" t="s">
        <v>912</v>
      </c>
      <c r="M403" s="39" t="s">
        <v>913</v>
      </c>
      <c r="N403" s="39" t="s">
        <v>914</v>
      </c>
      <c r="O403" s="39" t="s">
        <v>915</v>
      </c>
      <c r="P403" s="39" t="s">
        <v>916</v>
      </c>
      <c r="Q403" s="39" t="s">
        <v>917</v>
      </c>
      <c r="R403" s="39" t="s">
        <v>918</v>
      </c>
      <c r="S403" s="39" t="s">
        <v>919</v>
      </c>
      <c r="T403" s="39" t="s">
        <v>0</v>
      </c>
      <c r="U403" s="39" t="s">
        <v>920</v>
      </c>
      <c r="V403" s="39" t="s">
        <v>921</v>
      </c>
      <c r="W403" s="39" t="s">
        <v>922</v>
      </c>
      <c r="X403" s="39" t="s">
        <v>1307</v>
      </c>
      <c r="Y403" s="39" t="s">
        <v>1308</v>
      </c>
      <c r="Z403" s="39" t="s">
        <v>84</v>
      </c>
      <c r="AA403" s="39" t="s">
        <v>85</v>
      </c>
      <c r="AB403" s="39" t="s">
        <v>86</v>
      </c>
    </row>
    <row r="404" spans="1:28" x14ac:dyDescent="0.2">
      <c r="A404" s="39" t="s">
        <v>1792</v>
      </c>
      <c r="B404" s="39">
        <v>738</v>
      </c>
      <c r="C404" s="39">
        <v>159</v>
      </c>
      <c r="D404" s="39">
        <v>16</v>
      </c>
      <c r="E404" s="39">
        <v>48</v>
      </c>
      <c r="F404" s="39">
        <v>95</v>
      </c>
      <c r="G404" s="39">
        <v>293</v>
      </c>
      <c r="H404" s="39">
        <v>75</v>
      </c>
      <c r="I404" s="39">
        <v>84</v>
      </c>
      <c r="J404" s="39">
        <v>7</v>
      </c>
      <c r="K404" s="39">
        <v>108</v>
      </c>
      <c r="L404" s="39">
        <v>14</v>
      </c>
      <c r="M404" s="39">
        <v>9</v>
      </c>
      <c r="N404" s="39">
        <v>270</v>
      </c>
      <c r="O404" s="39">
        <v>33</v>
      </c>
      <c r="P404" s="39">
        <v>159</v>
      </c>
      <c r="Q404" s="39">
        <v>42</v>
      </c>
      <c r="R404" s="39">
        <v>27</v>
      </c>
      <c r="S404" s="39">
        <v>15</v>
      </c>
      <c r="T404" s="39">
        <v>23</v>
      </c>
      <c r="U404" s="39"/>
      <c r="V404" s="39"/>
      <c r="W404" s="39"/>
      <c r="X404" s="39"/>
      <c r="Y404" s="39">
        <v>12</v>
      </c>
      <c r="Z404" s="39">
        <v>10</v>
      </c>
      <c r="AA404" s="39">
        <v>1</v>
      </c>
      <c r="AB404" s="39"/>
    </row>
    <row r="405" spans="1:28" x14ac:dyDescent="0.2">
      <c r="A405" s="39" t="s">
        <v>1793</v>
      </c>
      <c r="B405" s="39">
        <v>13931</v>
      </c>
      <c r="C405" s="39">
        <v>3295</v>
      </c>
      <c r="D405" s="39">
        <v>244</v>
      </c>
      <c r="E405" s="39">
        <v>591</v>
      </c>
      <c r="F405" s="39">
        <v>2469</v>
      </c>
      <c r="G405" s="39">
        <v>3395</v>
      </c>
      <c r="H405" s="39">
        <v>596</v>
      </c>
      <c r="I405" s="39">
        <v>1447</v>
      </c>
      <c r="J405" s="39">
        <v>36</v>
      </c>
      <c r="K405" s="39">
        <v>1265</v>
      </c>
      <c r="L405" s="39">
        <v>21</v>
      </c>
      <c r="M405" s="39">
        <v>38</v>
      </c>
      <c r="N405" s="39">
        <v>6447</v>
      </c>
      <c r="O405" s="39">
        <v>723</v>
      </c>
      <c r="P405" s="39">
        <v>3884</v>
      </c>
      <c r="Q405" s="39">
        <v>1068</v>
      </c>
      <c r="R405" s="39">
        <v>537</v>
      </c>
      <c r="S405" s="39">
        <v>260</v>
      </c>
      <c r="T405" s="39">
        <v>855</v>
      </c>
      <c r="U405" s="39">
        <v>15</v>
      </c>
      <c r="V405" s="39">
        <v>125</v>
      </c>
      <c r="W405" s="39">
        <v>3</v>
      </c>
      <c r="X405" s="39">
        <v>2</v>
      </c>
      <c r="Y405" s="39">
        <v>47</v>
      </c>
      <c r="Z405" s="39">
        <v>649</v>
      </c>
      <c r="AA405" s="39">
        <v>2</v>
      </c>
      <c r="AB405" s="39">
        <v>12</v>
      </c>
    </row>
    <row r="406" spans="1:28" x14ac:dyDescent="0.2">
      <c r="A406" s="39" t="s">
        <v>1794</v>
      </c>
      <c r="B406" s="39">
        <v>162695</v>
      </c>
      <c r="C406" s="39">
        <v>35809</v>
      </c>
      <c r="D406" s="39">
        <v>3201</v>
      </c>
      <c r="E406" s="39">
        <v>8706</v>
      </c>
      <c r="F406" s="39">
        <v>23929</v>
      </c>
      <c r="G406" s="39">
        <v>40342</v>
      </c>
      <c r="H406" s="39">
        <v>9966</v>
      </c>
      <c r="I406" s="39">
        <v>14500</v>
      </c>
      <c r="J406" s="39">
        <v>631</v>
      </c>
      <c r="K406" s="39">
        <v>13572</v>
      </c>
      <c r="L406" s="39">
        <v>1004</v>
      </c>
      <c r="M406" s="39">
        <v>687</v>
      </c>
      <c r="N406" s="39">
        <v>72540</v>
      </c>
      <c r="O406" s="39">
        <v>10903</v>
      </c>
      <c r="P406" s="39">
        <v>38925</v>
      </c>
      <c r="Q406" s="39">
        <v>12263</v>
      </c>
      <c r="R406" s="39">
        <v>6314</v>
      </c>
      <c r="S406" s="39">
        <v>4211</v>
      </c>
      <c r="T406" s="39">
        <v>14256</v>
      </c>
      <c r="U406" s="39">
        <v>621</v>
      </c>
      <c r="V406" s="39">
        <v>1773</v>
      </c>
      <c r="W406" s="39">
        <v>4678</v>
      </c>
      <c r="X406" s="39">
        <v>1551</v>
      </c>
      <c r="Y406" s="39">
        <v>3606</v>
      </c>
      <c r="Z406" s="39">
        <v>1310</v>
      </c>
      <c r="AA406" s="39">
        <v>299</v>
      </c>
      <c r="AB406" s="39">
        <v>421</v>
      </c>
    </row>
    <row r="407" spans="1:28" x14ac:dyDescent="0.2">
      <c r="A407" s="39" t="s">
        <v>1795</v>
      </c>
      <c r="B407" s="39">
        <v>13701</v>
      </c>
      <c r="C407" s="39">
        <v>2965</v>
      </c>
      <c r="D407" s="39">
        <v>243</v>
      </c>
      <c r="E407" s="39">
        <v>775</v>
      </c>
      <c r="F407" s="39">
        <v>1953</v>
      </c>
      <c r="G407" s="39">
        <v>3124</v>
      </c>
      <c r="H407" s="39">
        <v>699</v>
      </c>
      <c r="I407" s="39">
        <v>1195</v>
      </c>
      <c r="J407" s="39">
        <v>51</v>
      </c>
      <c r="K407" s="39">
        <v>1042</v>
      </c>
      <c r="L407" s="39">
        <v>92</v>
      </c>
      <c r="M407" s="39">
        <v>46</v>
      </c>
      <c r="N407" s="39">
        <v>6041</v>
      </c>
      <c r="O407" s="39">
        <v>840</v>
      </c>
      <c r="P407" s="39">
        <v>3225</v>
      </c>
      <c r="Q407" s="39">
        <v>1120</v>
      </c>
      <c r="R407" s="39">
        <v>548</v>
      </c>
      <c r="S407" s="39">
        <v>314</v>
      </c>
      <c r="T407" s="39">
        <v>1584</v>
      </c>
      <c r="U407" s="39">
        <v>16</v>
      </c>
      <c r="V407" s="39">
        <v>122</v>
      </c>
      <c r="W407" s="39">
        <v>1433</v>
      </c>
      <c r="X407" s="39">
        <v>6</v>
      </c>
      <c r="Y407" s="39">
        <v>1</v>
      </c>
      <c r="Z407" s="39">
        <v>6</v>
      </c>
      <c r="AA407" s="39"/>
      <c r="AB407" s="39"/>
    </row>
    <row r="408" spans="1:28" x14ac:dyDescent="0.2">
      <c r="A408" s="39" t="s">
        <v>1796</v>
      </c>
      <c r="B408" s="39">
        <v>29306</v>
      </c>
      <c r="C408" s="39">
        <v>5610</v>
      </c>
      <c r="D408" s="39">
        <v>563</v>
      </c>
      <c r="E408" s="39">
        <v>1457</v>
      </c>
      <c r="F408" s="39">
        <v>3590</v>
      </c>
      <c r="G408" s="39">
        <v>6731</v>
      </c>
      <c r="H408" s="39">
        <v>1752</v>
      </c>
      <c r="I408" s="39">
        <v>2200</v>
      </c>
      <c r="J408" s="39">
        <v>145</v>
      </c>
      <c r="K408" s="39">
        <v>2286</v>
      </c>
      <c r="L408" s="39">
        <v>179</v>
      </c>
      <c r="M408" s="39">
        <v>169</v>
      </c>
      <c r="N408" s="39">
        <v>11687</v>
      </c>
      <c r="O408" s="39">
        <v>1747</v>
      </c>
      <c r="P408" s="39">
        <v>6042</v>
      </c>
      <c r="Q408" s="39">
        <v>2057</v>
      </c>
      <c r="R408" s="39">
        <v>1122</v>
      </c>
      <c r="S408" s="39">
        <v>722</v>
      </c>
      <c r="T408" s="39">
        <v>5297</v>
      </c>
      <c r="U408" s="39">
        <v>98</v>
      </c>
      <c r="V408" s="39">
        <v>313</v>
      </c>
      <c r="W408" s="39">
        <v>378</v>
      </c>
      <c r="X408" s="39">
        <v>948</v>
      </c>
      <c r="Y408" s="39">
        <v>2363</v>
      </c>
      <c r="Z408" s="39">
        <v>540</v>
      </c>
      <c r="AA408" s="39">
        <v>259</v>
      </c>
      <c r="AB408" s="39">
        <v>399</v>
      </c>
    </row>
    <row r="409" spans="1:28" x14ac:dyDescent="0.2">
      <c r="A409" s="39" t="s">
        <v>1797</v>
      </c>
      <c r="B409" s="39">
        <v>2713</v>
      </c>
      <c r="C409" s="39">
        <v>1</v>
      </c>
      <c r="D409" s="39">
        <v>1</v>
      </c>
      <c r="E409" s="39"/>
      <c r="F409" s="39"/>
      <c r="G409" s="39"/>
      <c r="H409" s="39"/>
      <c r="I409" s="39"/>
      <c r="J409" s="39"/>
      <c r="K409" s="39"/>
      <c r="L409" s="39"/>
      <c r="M409" s="39"/>
      <c r="N409" s="39">
        <v>1</v>
      </c>
      <c r="O409" s="39"/>
      <c r="P409" s="39"/>
      <c r="Q409" s="39">
        <v>1</v>
      </c>
      <c r="R409" s="39"/>
      <c r="S409" s="39"/>
      <c r="T409" s="39">
        <v>2711</v>
      </c>
      <c r="U409" s="39"/>
      <c r="V409" s="39"/>
      <c r="W409" s="39">
        <v>2711</v>
      </c>
      <c r="X409" s="39"/>
      <c r="Y409" s="39"/>
      <c r="Z409" s="39"/>
      <c r="AA409" s="39"/>
      <c r="AB409" s="39"/>
    </row>
    <row r="410" spans="1:28" x14ac:dyDescent="0.2">
      <c r="A410" s="39" t="s">
        <v>1798</v>
      </c>
      <c r="B410" s="39">
        <v>6062</v>
      </c>
      <c r="C410" s="39">
        <v>1155</v>
      </c>
      <c r="D410" s="39">
        <v>82</v>
      </c>
      <c r="E410" s="39">
        <v>181</v>
      </c>
      <c r="F410" s="39">
        <v>892</v>
      </c>
      <c r="G410" s="39">
        <v>1365</v>
      </c>
      <c r="H410" s="39">
        <v>270</v>
      </c>
      <c r="I410" s="39">
        <v>497</v>
      </c>
      <c r="J410" s="39">
        <v>10</v>
      </c>
      <c r="K410" s="39">
        <v>563</v>
      </c>
      <c r="L410" s="39">
        <v>11</v>
      </c>
      <c r="M410" s="39">
        <v>14</v>
      </c>
      <c r="N410" s="39">
        <v>3002</v>
      </c>
      <c r="O410" s="39">
        <v>289</v>
      </c>
      <c r="P410" s="39">
        <v>1948</v>
      </c>
      <c r="Q410" s="39">
        <v>453</v>
      </c>
      <c r="R410" s="39">
        <v>204</v>
      </c>
      <c r="S410" s="39">
        <v>109</v>
      </c>
      <c r="T410" s="39">
        <v>541</v>
      </c>
      <c r="U410" s="39"/>
      <c r="V410" s="39">
        <v>96</v>
      </c>
      <c r="W410" s="39"/>
      <c r="X410" s="39"/>
      <c r="Y410" s="39">
        <v>445</v>
      </c>
      <c r="Z410" s="39"/>
      <c r="AA410" s="39"/>
      <c r="AB410" s="39"/>
    </row>
    <row r="411" spans="1:28" x14ac:dyDescent="0.2">
      <c r="A411" s="39" t="s">
        <v>1799</v>
      </c>
      <c r="B411" s="39">
        <v>2318</v>
      </c>
      <c r="C411" s="39">
        <v>554</v>
      </c>
      <c r="D411" s="39">
        <v>60</v>
      </c>
      <c r="E411" s="39">
        <v>118</v>
      </c>
      <c r="F411" s="39">
        <v>376</v>
      </c>
      <c r="G411" s="39">
        <v>852</v>
      </c>
      <c r="H411" s="39">
        <v>215</v>
      </c>
      <c r="I411" s="39">
        <v>277</v>
      </c>
      <c r="J411" s="39">
        <v>41</v>
      </c>
      <c r="K411" s="39">
        <v>214</v>
      </c>
      <c r="L411" s="39">
        <v>52</v>
      </c>
      <c r="M411" s="39">
        <v>54</v>
      </c>
      <c r="N411" s="39">
        <v>796</v>
      </c>
      <c r="O411" s="39">
        <v>101</v>
      </c>
      <c r="P411" s="39">
        <v>429</v>
      </c>
      <c r="Q411" s="39">
        <v>143</v>
      </c>
      <c r="R411" s="39">
        <v>91</v>
      </c>
      <c r="S411" s="39">
        <v>41</v>
      </c>
      <c r="T411" s="39">
        <v>141</v>
      </c>
      <c r="U411" s="39"/>
      <c r="V411" s="39">
        <v>21</v>
      </c>
      <c r="W411" s="39">
        <v>1</v>
      </c>
      <c r="X411" s="39">
        <v>90</v>
      </c>
      <c r="Y411" s="39"/>
      <c r="Z411" s="39">
        <v>30</v>
      </c>
      <c r="AA411" s="39"/>
      <c r="AB411" s="39"/>
    </row>
    <row r="412" spans="1:28" x14ac:dyDescent="0.2">
      <c r="A412" s="39" t="s">
        <v>1800</v>
      </c>
      <c r="B412" s="39">
        <v>931</v>
      </c>
      <c r="C412" s="39">
        <v>3</v>
      </c>
      <c r="D412" s="39">
        <v>2</v>
      </c>
      <c r="E412" s="39"/>
      <c r="F412" s="39">
        <v>1</v>
      </c>
      <c r="G412" s="39">
        <v>920</v>
      </c>
      <c r="H412" s="39">
        <v>920</v>
      </c>
      <c r="I412" s="39"/>
      <c r="J412" s="39"/>
      <c r="K412" s="39"/>
      <c r="L412" s="39"/>
      <c r="M412" s="39"/>
      <c r="N412" s="39">
        <v>4</v>
      </c>
      <c r="O412" s="39"/>
      <c r="P412" s="39">
        <v>2</v>
      </c>
      <c r="Q412" s="39"/>
      <c r="R412" s="39">
        <v>2</v>
      </c>
      <c r="S412" s="39"/>
      <c r="T412" s="39">
        <v>4</v>
      </c>
      <c r="U412" s="39"/>
      <c r="V412" s="39"/>
      <c r="W412" s="39">
        <v>2</v>
      </c>
      <c r="X412" s="39">
        <v>2</v>
      </c>
      <c r="Y412" s="39"/>
      <c r="Z412" s="39"/>
      <c r="AA412" s="39"/>
      <c r="AB412" s="39"/>
    </row>
    <row r="413" spans="1:28" x14ac:dyDescent="0.2">
      <c r="A413" s="39" t="s">
        <v>1801</v>
      </c>
      <c r="B413" s="39">
        <v>68087</v>
      </c>
      <c r="C413" s="39">
        <v>16359</v>
      </c>
      <c r="D413" s="39">
        <v>1412</v>
      </c>
      <c r="E413" s="39">
        <v>4086</v>
      </c>
      <c r="F413" s="39">
        <v>10867</v>
      </c>
      <c r="G413" s="39">
        <v>16686</v>
      </c>
      <c r="H413" s="39">
        <v>3645</v>
      </c>
      <c r="I413" s="39">
        <v>6214</v>
      </c>
      <c r="J413" s="39">
        <v>232</v>
      </c>
      <c r="K413" s="39">
        <v>5929</v>
      </c>
      <c r="L413" s="39">
        <v>438</v>
      </c>
      <c r="M413" s="39">
        <v>230</v>
      </c>
      <c r="N413" s="39">
        <v>33147</v>
      </c>
      <c r="O413" s="39">
        <v>5094</v>
      </c>
      <c r="P413" s="39">
        <v>17053</v>
      </c>
      <c r="Q413" s="39">
        <v>5835</v>
      </c>
      <c r="R413" s="39">
        <v>3144</v>
      </c>
      <c r="S413" s="39">
        <v>2031</v>
      </c>
      <c r="T413" s="39">
        <v>1936</v>
      </c>
      <c r="U413" s="39">
        <v>340</v>
      </c>
      <c r="V413" s="39">
        <v>780</v>
      </c>
      <c r="W413" s="39">
        <v>43</v>
      </c>
      <c r="X413" s="39">
        <v>386</v>
      </c>
      <c r="Y413" s="39">
        <v>353</v>
      </c>
      <c r="Z413" s="39">
        <v>35</v>
      </c>
      <c r="AA413" s="39"/>
      <c r="AB413" s="39"/>
    </row>
    <row r="414" spans="1:28" x14ac:dyDescent="0.2">
      <c r="A414" s="39" t="s">
        <v>1802</v>
      </c>
      <c r="B414" s="39">
        <v>5019</v>
      </c>
      <c r="C414" s="39">
        <v>1169</v>
      </c>
      <c r="D414" s="39">
        <v>105</v>
      </c>
      <c r="E414" s="39">
        <v>323</v>
      </c>
      <c r="F414" s="39">
        <v>743</v>
      </c>
      <c r="G414" s="39">
        <v>1180</v>
      </c>
      <c r="H414" s="39">
        <v>236</v>
      </c>
      <c r="I414" s="39">
        <v>414</v>
      </c>
      <c r="J414" s="39">
        <v>12</v>
      </c>
      <c r="K414" s="39">
        <v>488</v>
      </c>
      <c r="L414" s="39">
        <v>13</v>
      </c>
      <c r="M414" s="39">
        <v>18</v>
      </c>
      <c r="N414" s="39">
        <v>2508</v>
      </c>
      <c r="O414" s="39">
        <v>313</v>
      </c>
      <c r="P414" s="39">
        <v>1335</v>
      </c>
      <c r="Q414" s="39">
        <v>497</v>
      </c>
      <c r="R414" s="39">
        <v>230</v>
      </c>
      <c r="S414" s="39">
        <v>140</v>
      </c>
      <c r="T414" s="39">
        <v>196</v>
      </c>
      <c r="U414" s="39">
        <v>18</v>
      </c>
      <c r="V414" s="39">
        <v>45</v>
      </c>
      <c r="W414" s="39"/>
      <c r="X414" s="39">
        <v>71</v>
      </c>
      <c r="Y414" s="39">
        <v>8</v>
      </c>
      <c r="Z414" s="39">
        <v>44</v>
      </c>
      <c r="AA414" s="39"/>
      <c r="AB414" s="39">
        <v>10</v>
      </c>
    </row>
    <row r="415" spans="1:28" x14ac:dyDescent="0.2">
      <c r="A415" s="39" t="s">
        <v>1803</v>
      </c>
      <c r="B415" s="39">
        <v>1451</v>
      </c>
      <c r="C415" s="39">
        <v>174</v>
      </c>
      <c r="D415" s="39">
        <v>29</v>
      </c>
      <c r="E415" s="39">
        <v>55</v>
      </c>
      <c r="F415" s="39">
        <v>90</v>
      </c>
      <c r="G415" s="39">
        <v>608</v>
      </c>
      <c r="H415" s="39">
        <v>440</v>
      </c>
      <c r="I415" s="39">
        <v>85</v>
      </c>
      <c r="J415" s="39">
        <v>8</v>
      </c>
      <c r="K415" s="39">
        <v>45</v>
      </c>
      <c r="L415" s="39">
        <v>20</v>
      </c>
      <c r="M415" s="39">
        <v>10</v>
      </c>
      <c r="N415" s="39">
        <v>601</v>
      </c>
      <c r="O415" s="39">
        <v>148</v>
      </c>
      <c r="P415" s="39">
        <v>298</v>
      </c>
      <c r="Q415" s="39">
        <v>103</v>
      </c>
      <c r="R415" s="39">
        <v>12</v>
      </c>
      <c r="S415" s="39">
        <v>41</v>
      </c>
      <c r="T415" s="39">
        <v>68</v>
      </c>
      <c r="U415" s="39"/>
      <c r="V415" s="39">
        <v>2</v>
      </c>
      <c r="W415" s="39"/>
      <c r="X415" s="39">
        <v>27</v>
      </c>
      <c r="Y415" s="39">
        <v>3</v>
      </c>
      <c r="Z415" s="39"/>
      <c r="AA415" s="39">
        <v>36</v>
      </c>
      <c r="AB415" s="39"/>
    </row>
    <row r="416" spans="1:28" x14ac:dyDescent="0.2">
      <c r="A416" s="39" t="s">
        <v>1804</v>
      </c>
      <c r="B416" s="39">
        <v>18798</v>
      </c>
      <c r="C416" s="39">
        <v>4444</v>
      </c>
      <c r="D416" s="39">
        <v>462</v>
      </c>
      <c r="E416" s="39">
        <v>1081</v>
      </c>
      <c r="F416" s="39">
        <v>2902</v>
      </c>
      <c r="G416" s="39">
        <v>5291</v>
      </c>
      <c r="H416" s="39">
        <v>1162</v>
      </c>
      <c r="I416" s="39">
        <v>2120</v>
      </c>
      <c r="J416" s="39">
        <v>91</v>
      </c>
      <c r="K416" s="39">
        <v>1646</v>
      </c>
      <c r="L416" s="39">
        <v>168</v>
      </c>
      <c r="M416" s="39">
        <v>104</v>
      </c>
      <c r="N416" s="39">
        <v>8155</v>
      </c>
      <c r="O416" s="39">
        <v>1642</v>
      </c>
      <c r="P416" s="39">
        <v>4605</v>
      </c>
      <c r="Q416" s="39">
        <v>957</v>
      </c>
      <c r="R416" s="39">
        <v>403</v>
      </c>
      <c r="S416" s="39">
        <v>553</v>
      </c>
      <c r="T416" s="39">
        <v>910</v>
      </c>
      <c r="U416" s="39">
        <v>135</v>
      </c>
      <c r="V416" s="39">
        <v>270</v>
      </c>
      <c r="W416" s="39">
        <v>109</v>
      </c>
      <c r="X416" s="39">
        <v>20</v>
      </c>
      <c r="Y416" s="39">
        <v>374</v>
      </c>
      <c r="Z416" s="39"/>
      <c r="AA416" s="39">
        <v>2</v>
      </c>
      <c r="AB416" s="39"/>
    </row>
    <row r="417" spans="1:28" x14ac:dyDescent="0.2">
      <c r="A417" s="39" t="s">
        <v>1805</v>
      </c>
      <c r="B417" s="39">
        <v>11517.606</v>
      </c>
      <c r="C417" s="39">
        <v>2380.9670000000001</v>
      </c>
      <c r="D417" s="39">
        <v>184.054</v>
      </c>
      <c r="E417" s="39">
        <v>626.83699999999999</v>
      </c>
      <c r="F417" s="39">
        <v>1570.076</v>
      </c>
      <c r="G417" s="39">
        <v>2537.989</v>
      </c>
      <c r="H417" s="39">
        <v>567.90099999999995</v>
      </c>
      <c r="I417" s="39">
        <v>940.57899999999995</v>
      </c>
      <c r="J417" s="39">
        <v>40.084000000000003</v>
      </c>
      <c r="K417" s="39">
        <v>876.03200000000004</v>
      </c>
      <c r="L417" s="39">
        <v>75.647000000000006</v>
      </c>
      <c r="M417" s="39">
        <v>37.746000000000002</v>
      </c>
      <c r="N417" s="39">
        <v>5076.8220000000001</v>
      </c>
      <c r="O417" s="39">
        <v>696.61900000000003</v>
      </c>
      <c r="P417" s="39">
        <v>2741.694</v>
      </c>
      <c r="Q417" s="39">
        <v>934.25400000000002</v>
      </c>
      <c r="R417" s="39">
        <v>445.71800000000002</v>
      </c>
      <c r="S417" s="39">
        <v>258.53699999999998</v>
      </c>
      <c r="T417" s="39">
        <v>1521.828</v>
      </c>
      <c r="U417" s="39">
        <v>11.929</v>
      </c>
      <c r="V417" s="39">
        <v>105.313</v>
      </c>
      <c r="W417" s="39">
        <v>1393.5989999999999</v>
      </c>
      <c r="X417" s="39">
        <v>4.3869999999999996</v>
      </c>
      <c r="Y417" s="39">
        <v>1</v>
      </c>
      <c r="Z417" s="39">
        <v>5.6</v>
      </c>
      <c r="AA417" s="39"/>
      <c r="AB417" s="39"/>
    </row>
    <row r="418" spans="1:28" x14ac:dyDescent="0.2">
      <c r="A418" s="39" t="s">
        <v>1806</v>
      </c>
      <c r="B418" s="39">
        <v>25276.552</v>
      </c>
      <c r="C418" s="39">
        <v>4742.1639999999998</v>
      </c>
      <c r="D418" s="39">
        <v>464.67500000000001</v>
      </c>
      <c r="E418" s="39">
        <v>1182.373</v>
      </c>
      <c r="F418" s="39">
        <v>3095.116</v>
      </c>
      <c r="G418" s="39">
        <v>5719.1769999999997</v>
      </c>
      <c r="H418" s="39">
        <v>1461.3510000000001</v>
      </c>
      <c r="I418" s="39">
        <v>1837.251</v>
      </c>
      <c r="J418" s="39">
        <v>124.033</v>
      </c>
      <c r="K418" s="39">
        <v>2002.221</v>
      </c>
      <c r="L418" s="39">
        <v>156.69800000000001</v>
      </c>
      <c r="M418" s="39">
        <v>137.62299999999999</v>
      </c>
      <c r="N418" s="39">
        <v>10083.124</v>
      </c>
      <c r="O418" s="39">
        <v>1471.886</v>
      </c>
      <c r="P418" s="39">
        <v>5287.8469999999998</v>
      </c>
      <c r="Q418" s="39">
        <v>1757.684</v>
      </c>
      <c r="R418" s="39">
        <v>964.74800000000005</v>
      </c>
      <c r="S418" s="39">
        <v>600.95899999999995</v>
      </c>
      <c r="T418" s="39">
        <v>4732.0870000000004</v>
      </c>
      <c r="U418" s="39">
        <v>89.941000000000003</v>
      </c>
      <c r="V418" s="39">
        <v>284.02800000000002</v>
      </c>
      <c r="W418" s="39">
        <v>358.56400000000002</v>
      </c>
      <c r="X418" s="39">
        <v>689.15099999999995</v>
      </c>
      <c r="Y418" s="39">
        <v>2220.0920000000001</v>
      </c>
      <c r="Z418" s="39">
        <v>482.66500000000002</v>
      </c>
      <c r="AA418" s="39">
        <v>235.03100000000001</v>
      </c>
      <c r="AB418" s="39">
        <v>372.61500000000001</v>
      </c>
    </row>
    <row r="419" spans="1:28" x14ac:dyDescent="0.2">
      <c r="A419" s="39" t="s">
        <v>1807</v>
      </c>
      <c r="B419" s="39">
        <v>2614.8389999999999</v>
      </c>
      <c r="C419" s="39">
        <v>0.4</v>
      </c>
      <c r="D419" s="39">
        <v>0.4</v>
      </c>
      <c r="E419" s="39"/>
      <c r="F419" s="39"/>
      <c r="G419" s="39"/>
      <c r="H419" s="39"/>
      <c r="I419" s="39"/>
      <c r="J419" s="39"/>
      <c r="K419" s="39"/>
      <c r="L419" s="39"/>
      <c r="M419" s="39"/>
      <c r="N419" s="39">
        <v>0.21299999999999999</v>
      </c>
      <c r="O419" s="39"/>
      <c r="P419" s="39"/>
      <c r="Q419" s="39">
        <v>0.21299999999999999</v>
      </c>
      <c r="R419" s="39"/>
      <c r="S419" s="39"/>
      <c r="T419" s="39">
        <v>2614.2260000000001</v>
      </c>
      <c r="U419" s="39"/>
      <c r="V419" s="39"/>
      <c r="W419" s="39">
        <v>2614.2260000000001</v>
      </c>
      <c r="X419" s="39"/>
      <c r="Y419" s="39"/>
      <c r="Z419" s="39"/>
      <c r="AA419" s="39"/>
      <c r="AB419" s="39"/>
    </row>
    <row r="420" spans="1:28" x14ac:dyDescent="0.2">
      <c r="A420" s="39" t="s">
        <v>1808</v>
      </c>
      <c r="B420" s="39">
        <v>5480.3149999999996</v>
      </c>
      <c r="C420" s="39">
        <v>1050.748</v>
      </c>
      <c r="D420" s="39">
        <v>67.858999999999995</v>
      </c>
      <c r="E420" s="39">
        <v>163.10400000000001</v>
      </c>
      <c r="F420" s="39">
        <v>819.78499999999997</v>
      </c>
      <c r="G420" s="39">
        <v>1210.5540000000001</v>
      </c>
      <c r="H420" s="39">
        <v>248.125</v>
      </c>
      <c r="I420" s="39">
        <v>428.12700000000001</v>
      </c>
      <c r="J420" s="39">
        <v>9</v>
      </c>
      <c r="K420" s="39">
        <v>503.33499999999998</v>
      </c>
      <c r="L420" s="39">
        <v>9.74</v>
      </c>
      <c r="M420" s="39">
        <v>12.227</v>
      </c>
      <c r="N420" s="39">
        <v>2704.9119999999998</v>
      </c>
      <c r="O420" s="39">
        <v>242.22300000000001</v>
      </c>
      <c r="P420" s="39">
        <v>1780.9839999999999</v>
      </c>
      <c r="Q420" s="39">
        <v>408.137</v>
      </c>
      <c r="R420" s="39">
        <v>173.93</v>
      </c>
      <c r="S420" s="39">
        <v>99.638000000000005</v>
      </c>
      <c r="T420" s="39">
        <v>514.101</v>
      </c>
      <c r="U420" s="39"/>
      <c r="V420" s="39">
        <v>87.004999999999995</v>
      </c>
      <c r="W420" s="39"/>
      <c r="X420" s="39"/>
      <c r="Y420" s="39">
        <v>427.096</v>
      </c>
      <c r="Z420" s="39"/>
      <c r="AA420" s="39"/>
      <c r="AB420" s="39"/>
    </row>
    <row r="421" spans="1:28" x14ac:dyDescent="0.2">
      <c r="A421" s="39" t="s">
        <v>1809</v>
      </c>
      <c r="B421" s="39">
        <v>1931.4580000000001</v>
      </c>
      <c r="C421" s="39">
        <v>478.47800000000001</v>
      </c>
      <c r="D421" s="39">
        <v>49.210999999999999</v>
      </c>
      <c r="E421" s="39">
        <v>103.003</v>
      </c>
      <c r="F421" s="39">
        <v>326.26400000000001</v>
      </c>
      <c r="G421" s="39">
        <v>706.096</v>
      </c>
      <c r="H421" s="39">
        <v>167.982</v>
      </c>
      <c r="I421" s="39">
        <v>234.875</v>
      </c>
      <c r="J421" s="39">
        <v>35.630000000000003</v>
      </c>
      <c r="K421" s="39">
        <v>182.035</v>
      </c>
      <c r="L421" s="39">
        <v>42.597999999999999</v>
      </c>
      <c r="M421" s="39">
        <v>42.975999999999999</v>
      </c>
      <c r="N421" s="39">
        <v>664.11199999999997</v>
      </c>
      <c r="O421" s="39">
        <v>72.040000000000006</v>
      </c>
      <c r="P421" s="39">
        <v>365.70600000000002</v>
      </c>
      <c r="Q421" s="39">
        <v>125.666</v>
      </c>
      <c r="R421" s="39">
        <v>74.265000000000001</v>
      </c>
      <c r="S421" s="39">
        <v>26.434999999999999</v>
      </c>
      <c r="T421" s="39">
        <v>82.772000000000006</v>
      </c>
      <c r="U421" s="39"/>
      <c r="V421" s="39">
        <v>20.492999999999999</v>
      </c>
      <c r="W421" s="39">
        <v>1</v>
      </c>
      <c r="X421" s="39">
        <v>40.079000000000001</v>
      </c>
      <c r="Y421" s="39"/>
      <c r="Z421" s="39">
        <v>21.2</v>
      </c>
      <c r="AA421" s="39"/>
      <c r="AB421" s="39"/>
    </row>
    <row r="422" spans="1:28" x14ac:dyDescent="0.2">
      <c r="A422" s="39" t="s">
        <v>1810</v>
      </c>
      <c r="B422" s="39">
        <v>696.91600000000005</v>
      </c>
      <c r="C422" s="39">
        <v>3</v>
      </c>
      <c r="D422" s="39">
        <v>2</v>
      </c>
      <c r="E422" s="39"/>
      <c r="F422" s="39">
        <v>1</v>
      </c>
      <c r="G422" s="39">
        <v>687.73299999999995</v>
      </c>
      <c r="H422" s="39">
        <v>687.73299999999995</v>
      </c>
      <c r="I422" s="39"/>
      <c r="J422" s="39"/>
      <c r="K422" s="39"/>
      <c r="L422" s="39"/>
      <c r="M422" s="39"/>
      <c r="N422" s="39">
        <v>2.9329999999999998</v>
      </c>
      <c r="O422" s="39"/>
      <c r="P422" s="39">
        <v>1.4</v>
      </c>
      <c r="Q422" s="39"/>
      <c r="R422" s="39">
        <v>1.5329999999999999</v>
      </c>
      <c r="S422" s="39"/>
      <c r="T422" s="39">
        <v>3.25</v>
      </c>
      <c r="U422" s="39"/>
      <c r="V422" s="39"/>
      <c r="W422" s="39">
        <v>1.75</v>
      </c>
      <c r="X422" s="39">
        <v>1.5</v>
      </c>
      <c r="Y422" s="39"/>
      <c r="Z422" s="39"/>
      <c r="AA422" s="39"/>
      <c r="AB422" s="39"/>
    </row>
    <row r="423" spans="1:28" x14ac:dyDescent="0.2">
      <c r="A423" s="39" t="s">
        <v>1811</v>
      </c>
      <c r="B423" s="39">
        <v>59412.786</v>
      </c>
      <c r="C423" s="39">
        <v>14184.178</v>
      </c>
      <c r="D423" s="39">
        <v>1167.5419999999999</v>
      </c>
      <c r="E423" s="39">
        <v>3520.9609999999998</v>
      </c>
      <c r="F423" s="39">
        <v>9495.6749999999993</v>
      </c>
      <c r="G423" s="39">
        <v>14152.242</v>
      </c>
      <c r="H423" s="39">
        <v>3056.3780000000002</v>
      </c>
      <c r="I423" s="39">
        <v>5191.7219999999998</v>
      </c>
      <c r="J423" s="39">
        <v>193.542</v>
      </c>
      <c r="K423" s="39">
        <v>5170.1819999999998</v>
      </c>
      <c r="L423" s="39">
        <v>359.22699999999998</v>
      </c>
      <c r="M423" s="39">
        <v>181.191</v>
      </c>
      <c r="N423" s="39">
        <v>29449.737000000001</v>
      </c>
      <c r="O423" s="39">
        <v>4383.6120000000001</v>
      </c>
      <c r="P423" s="39">
        <v>15383.647000000001</v>
      </c>
      <c r="Q423" s="39">
        <v>5210.5309999999999</v>
      </c>
      <c r="R423" s="39">
        <v>2757.098</v>
      </c>
      <c r="S423" s="39">
        <v>1714.8489999999999</v>
      </c>
      <c r="T423" s="39">
        <v>1626.6289999999999</v>
      </c>
      <c r="U423" s="39">
        <v>336.76600000000002</v>
      </c>
      <c r="V423" s="39">
        <v>702.41399999999999</v>
      </c>
      <c r="W423" s="39">
        <v>39.715000000000003</v>
      </c>
      <c r="X423" s="39">
        <v>265.44400000000002</v>
      </c>
      <c r="Y423" s="39">
        <v>250.59</v>
      </c>
      <c r="Z423" s="39">
        <v>31.7</v>
      </c>
      <c r="AA423" s="39"/>
      <c r="AB423" s="39"/>
    </row>
    <row r="424" spans="1:28" x14ac:dyDescent="0.2">
      <c r="A424" s="39" t="s">
        <v>1812</v>
      </c>
      <c r="B424" s="39">
        <v>4300.7489999999998</v>
      </c>
      <c r="C424" s="39">
        <v>985.88199999999995</v>
      </c>
      <c r="D424" s="39">
        <v>89.879000000000005</v>
      </c>
      <c r="E424" s="39">
        <v>270.71300000000002</v>
      </c>
      <c r="F424" s="39">
        <v>625.29</v>
      </c>
      <c r="G424" s="39">
        <v>1023.847</v>
      </c>
      <c r="H424" s="39">
        <v>203.619</v>
      </c>
      <c r="I424" s="39">
        <v>348.28100000000001</v>
      </c>
      <c r="J424" s="39">
        <v>11.746</v>
      </c>
      <c r="K424" s="39">
        <v>432.58699999999999</v>
      </c>
      <c r="L424" s="39">
        <v>11.073</v>
      </c>
      <c r="M424" s="39">
        <v>16.541</v>
      </c>
      <c r="N424" s="39">
        <v>2164.752</v>
      </c>
      <c r="O424" s="39">
        <v>279.62900000000002</v>
      </c>
      <c r="P424" s="39">
        <v>1141.809</v>
      </c>
      <c r="Q424" s="39">
        <v>436.86900000000003</v>
      </c>
      <c r="R424" s="39">
        <v>190.47499999999999</v>
      </c>
      <c r="S424" s="39">
        <v>115.97</v>
      </c>
      <c r="T424" s="39">
        <v>126.268</v>
      </c>
      <c r="U424" s="39">
        <v>15.423</v>
      </c>
      <c r="V424" s="39">
        <v>36.387</v>
      </c>
      <c r="W424" s="39"/>
      <c r="X424" s="39">
        <v>35.738999999999997</v>
      </c>
      <c r="Y424" s="39">
        <v>7.5</v>
      </c>
      <c r="Z424" s="39">
        <v>22.751999999999999</v>
      </c>
      <c r="AA424" s="39"/>
      <c r="AB424" s="39">
        <v>8.4670000000000005</v>
      </c>
    </row>
    <row r="425" spans="1:28" x14ac:dyDescent="0.2">
      <c r="A425" s="39" t="s">
        <v>1813</v>
      </c>
      <c r="B425" s="39">
        <v>1178.9079999999999</v>
      </c>
      <c r="C425" s="39">
        <v>138.47800000000001</v>
      </c>
      <c r="D425" s="39">
        <v>17.948</v>
      </c>
      <c r="E425" s="39">
        <v>42.131</v>
      </c>
      <c r="F425" s="39">
        <v>78.399000000000001</v>
      </c>
      <c r="G425" s="39">
        <v>461.31299999999999</v>
      </c>
      <c r="H425" s="39">
        <v>327.928</v>
      </c>
      <c r="I425" s="39">
        <v>68.245000000000005</v>
      </c>
      <c r="J425" s="39">
        <v>6.7069999999999999</v>
      </c>
      <c r="K425" s="39">
        <v>34.845999999999997</v>
      </c>
      <c r="L425" s="39">
        <v>15.887</v>
      </c>
      <c r="M425" s="39">
        <v>7.7</v>
      </c>
      <c r="N425" s="39">
        <v>521.81799999999998</v>
      </c>
      <c r="O425" s="39">
        <v>131.89699999999999</v>
      </c>
      <c r="P425" s="39">
        <v>262.072</v>
      </c>
      <c r="Q425" s="39">
        <v>85.507999999999996</v>
      </c>
      <c r="R425" s="39">
        <v>8.0869999999999997</v>
      </c>
      <c r="S425" s="39">
        <v>34.253999999999998</v>
      </c>
      <c r="T425" s="39">
        <v>57.298999999999999</v>
      </c>
      <c r="U425" s="39"/>
      <c r="V425" s="39">
        <v>2</v>
      </c>
      <c r="W425" s="39"/>
      <c r="X425" s="39">
        <v>20.199000000000002</v>
      </c>
      <c r="Y425" s="39">
        <v>2.56</v>
      </c>
      <c r="Z425" s="39"/>
      <c r="AA425" s="39">
        <v>32.54</v>
      </c>
      <c r="AB425" s="39"/>
    </row>
    <row r="426" spans="1:28" x14ac:dyDescent="0.2">
      <c r="A426" s="39" t="s">
        <v>1814</v>
      </c>
      <c r="B426" s="39">
        <v>13842.630999999999</v>
      </c>
      <c r="C426" s="39">
        <v>3211.895</v>
      </c>
      <c r="D426" s="39">
        <v>322.452</v>
      </c>
      <c r="E426" s="39">
        <v>757.36300000000006</v>
      </c>
      <c r="F426" s="39">
        <v>2132.08</v>
      </c>
      <c r="G426" s="39">
        <v>4112.4880000000003</v>
      </c>
      <c r="H426" s="39">
        <v>883.07799999999997</v>
      </c>
      <c r="I426" s="39">
        <v>1618.203</v>
      </c>
      <c r="J426" s="39">
        <v>70.95</v>
      </c>
      <c r="K426" s="39">
        <v>1342.2049999999999</v>
      </c>
      <c r="L426" s="39">
        <v>117.483</v>
      </c>
      <c r="M426" s="39">
        <v>80.569000000000003</v>
      </c>
      <c r="N426" s="39">
        <v>5702.8410000000003</v>
      </c>
      <c r="O426" s="39">
        <v>981.54499999999996</v>
      </c>
      <c r="P426" s="39">
        <v>3439.116</v>
      </c>
      <c r="Q426" s="39">
        <v>632.56700000000001</v>
      </c>
      <c r="R426" s="39">
        <v>267.25599999999997</v>
      </c>
      <c r="S426" s="39">
        <v>382.35700000000003</v>
      </c>
      <c r="T426" s="39">
        <v>815.40700000000004</v>
      </c>
      <c r="U426" s="39">
        <v>109.29300000000001</v>
      </c>
      <c r="V426" s="39">
        <v>245.131</v>
      </c>
      <c r="W426" s="39">
        <v>103.599</v>
      </c>
      <c r="X426" s="39">
        <v>18.173999999999999</v>
      </c>
      <c r="Y426" s="39">
        <v>337.61</v>
      </c>
      <c r="Z426" s="39"/>
      <c r="AA426" s="39">
        <v>1.6</v>
      </c>
      <c r="AB426" s="39"/>
    </row>
    <row r="427" spans="1:28" x14ac:dyDescent="0.2">
      <c r="A427" s="39" t="s">
        <v>1815</v>
      </c>
      <c r="B427" s="39">
        <v>588.34299999999996</v>
      </c>
      <c r="C427" s="39">
        <v>125.822</v>
      </c>
      <c r="D427" s="39">
        <v>13.769</v>
      </c>
      <c r="E427" s="39">
        <v>38.026000000000003</v>
      </c>
      <c r="F427" s="39">
        <v>74.027000000000001</v>
      </c>
      <c r="G427" s="39">
        <v>231.00399999999999</v>
      </c>
      <c r="H427" s="39">
        <v>60.445</v>
      </c>
      <c r="I427" s="39">
        <v>66.19</v>
      </c>
      <c r="J427" s="39">
        <v>6.5069999999999997</v>
      </c>
      <c r="K427" s="39">
        <v>76.424000000000007</v>
      </c>
      <c r="L427" s="39">
        <v>12.907</v>
      </c>
      <c r="M427" s="39">
        <v>8.5310000000000006</v>
      </c>
      <c r="N427" s="39">
        <v>213.81700000000001</v>
      </c>
      <c r="O427" s="39">
        <v>25.757999999999999</v>
      </c>
      <c r="P427" s="39">
        <v>117.23</v>
      </c>
      <c r="Q427" s="39">
        <v>36.423000000000002</v>
      </c>
      <c r="R427" s="39">
        <v>22.635999999999999</v>
      </c>
      <c r="S427" s="39">
        <v>11.77</v>
      </c>
      <c r="T427" s="39">
        <v>17.7</v>
      </c>
      <c r="U427" s="39"/>
      <c r="V427" s="39"/>
      <c r="W427" s="39"/>
      <c r="X427" s="39"/>
      <c r="Y427" s="39">
        <v>9.9</v>
      </c>
      <c r="Z427" s="39">
        <v>6.8</v>
      </c>
      <c r="AA427" s="39">
        <v>1</v>
      </c>
      <c r="AB427" s="39"/>
    </row>
    <row r="428" spans="1:28" x14ac:dyDescent="0.2">
      <c r="A428" s="39" t="s">
        <v>1816</v>
      </c>
      <c r="B428" s="39">
        <v>12650.993</v>
      </c>
      <c r="C428" s="39">
        <v>2981.1419999999998</v>
      </c>
      <c r="D428" s="39">
        <v>212.28299999999999</v>
      </c>
      <c r="E428" s="39">
        <v>528.77099999999996</v>
      </c>
      <c r="F428" s="39">
        <v>2240.0880000000002</v>
      </c>
      <c r="G428" s="39">
        <v>2960.2460000000001</v>
      </c>
      <c r="H428" s="39">
        <v>504.589</v>
      </c>
      <c r="I428" s="39">
        <v>1261.0820000000001</v>
      </c>
      <c r="J428" s="39">
        <v>27.013000000000002</v>
      </c>
      <c r="K428" s="39">
        <v>1121.7919999999999</v>
      </c>
      <c r="L428" s="39">
        <v>14.992000000000001</v>
      </c>
      <c r="M428" s="39">
        <v>30.777999999999999</v>
      </c>
      <c r="N428" s="39">
        <v>5950.1559999999999</v>
      </c>
      <c r="O428" s="39">
        <v>654.25199999999995</v>
      </c>
      <c r="P428" s="39">
        <v>3601.232</v>
      </c>
      <c r="Q428" s="39">
        <v>992.05899999999997</v>
      </c>
      <c r="R428" s="39">
        <v>473.73599999999999</v>
      </c>
      <c r="S428" s="39">
        <v>228.87700000000001</v>
      </c>
      <c r="T428" s="39">
        <v>759.44899999999996</v>
      </c>
      <c r="U428" s="39">
        <v>14.1</v>
      </c>
      <c r="V428" s="39">
        <v>121.65600000000001</v>
      </c>
      <c r="W428" s="39">
        <v>2.7</v>
      </c>
      <c r="X428" s="39">
        <v>1.5</v>
      </c>
      <c r="Y428" s="39">
        <v>40.125</v>
      </c>
      <c r="Z428" s="39">
        <v>569.46799999999996</v>
      </c>
      <c r="AA428" s="39">
        <v>2</v>
      </c>
      <c r="AB428" s="39">
        <v>7.9</v>
      </c>
    </row>
    <row r="429" spans="1:28" x14ac:dyDescent="0.2">
      <c r="A429" s="39" t="s">
        <v>1817</v>
      </c>
      <c r="B429" s="39">
        <v>139492.09599999999</v>
      </c>
      <c r="C429" s="39">
        <v>30283.153999999999</v>
      </c>
      <c r="D429" s="39">
        <v>2592.0720000000001</v>
      </c>
      <c r="E429" s="39">
        <v>7233.2820000000002</v>
      </c>
      <c r="F429" s="39">
        <v>20457.8</v>
      </c>
      <c r="G429" s="39">
        <v>33802.688999999998</v>
      </c>
      <c r="H429" s="39">
        <v>8169.1289999999999</v>
      </c>
      <c r="I429" s="39">
        <v>11994.555</v>
      </c>
      <c r="J429" s="39">
        <v>525.21199999999999</v>
      </c>
      <c r="K429" s="39">
        <v>11741.659</v>
      </c>
      <c r="L429" s="39">
        <v>816.25199999999995</v>
      </c>
      <c r="M429" s="39">
        <v>555.88199999999995</v>
      </c>
      <c r="N429" s="39">
        <v>62535.237000000001</v>
      </c>
      <c r="O429" s="39">
        <v>8939.4609999999993</v>
      </c>
      <c r="P429" s="39">
        <v>34122.737000000001</v>
      </c>
      <c r="Q429" s="39">
        <v>10619.911</v>
      </c>
      <c r="R429" s="39">
        <v>5379.482</v>
      </c>
      <c r="S429" s="39">
        <v>3473.6460000000002</v>
      </c>
      <c r="T429" s="39">
        <v>12871.016</v>
      </c>
      <c r="U429" s="39">
        <v>577.452</v>
      </c>
      <c r="V429" s="39">
        <v>1604.4269999999999</v>
      </c>
      <c r="W429" s="39">
        <v>4515.1530000000002</v>
      </c>
      <c r="X429" s="39">
        <v>1076.173</v>
      </c>
      <c r="Y429" s="39">
        <v>3296.473</v>
      </c>
      <c r="Z429" s="39">
        <v>1140.1849999999999</v>
      </c>
      <c r="AA429" s="39">
        <v>272.17099999999999</v>
      </c>
      <c r="AB429" s="39">
        <v>388.98200000000003</v>
      </c>
    </row>
    <row r="430" spans="1:28" x14ac:dyDescent="0.2">
      <c r="A430" s="39"/>
      <c r="B430" s="39" t="s">
        <v>1306</v>
      </c>
      <c r="C430" s="39" t="s">
        <v>580</v>
      </c>
      <c r="D430" s="39" t="s">
        <v>581</v>
      </c>
      <c r="E430" s="39" t="s">
        <v>582</v>
      </c>
      <c r="F430" s="39" t="s">
        <v>583</v>
      </c>
      <c r="G430" s="39" t="s">
        <v>584</v>
      </c>
      <c r="H430" s="39" t="s">
        <v>579</v>
      </c>
      <c r="I430" s="39" t="s">
        <v>585</v>
      </c>
      <c r="J430" s="39" t="s">
        <v>586</v>
      </c>
      <c r="K430" s="39" t="s">
        <v>911</v>
      </c>
      <c r="L430" s="39" t="s">
        <v>912</v>
      </c>
      <c r="M430" s="39" t="s">
        <v>913</v>
      </c>
      <c r="N430" s="39" t="s">
        <v>914</v>
      </c>
      <c r="O430" s="39" t="s">
        <v>915</v>
      </c>
      <c r="P430" s="39" t="s">
        <v>916</v>
      </c>
      <c r="Q430" s="39" t="s">
        <v>917</v>
      </c>
      <c r="R430" s="39" t="s">
        <v>918</v>
      </c>
      <c r="S430" s="39" t="s">
        <v>919</v>
      </c>
      <c r="T430" s="39" t="s">
        <v>0</v>
      </c>
      <c r="U430" s="39" t="s">
        <v>920</v>
      </c>
      <c r="V430" s="39" t="s">
        <v>921</v>
      </c>
      <c r="W430" s="39" t="s">
        <v>922</v>
      </c>
      <c r="X430" s="39" t="s">
        <v>1307</v>
      </c>
      <c r="Y430" s="39" t="s">
        <v>1308</v>
      </c>
      <c r="Z430" s="39" t="s">
        <v>84</v>
      </c>
      <c r="AA430" s="39" t="s">
        <v>85</v>
      </c>
      <c r="AB430" s="39" t="s">
        <v>86</v>
      </c>
    </row>
    <row r="431" spans="1:28" x14ac:dyDescent="0.2">
      <c r="A431" s="39" t="s">
        <v>1818</v>
      </c>
      <c r="B431" s="39">
        <v>770</v>
      </c>
      <c r="C431" s="39">
        <v>160</v>
      </c>
      <c r="D431" s="39">
        <v>17</v>
      </c>
      <c r="E431" s="39">
        <v>47</v>
      </c>
      <c r="F431" s="39">
        <v>96</v>
      </c>
      <c r="G431" s="39">
        <v>293</v>
      </c>
      <c r="H431" s="39">
        <v>70</v>
      </c>
      <c r="I431" s="39">
        <v>86</v>
      </c>
      <c r="J431" s="39">
        <v>7</v>
      </c>
      <c r="K431" s="39">
        <v>111</v>
      </c>
      <c r="L431" s="39">
        <v>15</v>
      </c>
      <c r="M431" s="39">
        <v>9</v>
      </c>
      <c r="N431" s="39">
        <v>278</v>
      </c>
      <c r="O431" s="39">
        <v>35</v>
      </c>
      <c r="P431" s="39">
        <v>163</v>
      </c>
      <c r="Q431" s="39">
        <v>44</v>
      </c>
      <c r="R431" s="39">
        <v>27</v>
      </c>
      <c r="S431" s="39">
        <v>15</v>
      </c>
      <c r="T431" s="39">
        <v>52</v>
      </c>
      <c r="U431" s="39"/>
      <c r="V431" s="39"/>
      <c r="W431" s="39"/>
      <c r="X431" s="39"/>
      <c r="Y431" s="39">
        <v>13</v>
      </c>
      <c r="Z431" s="39">
        <v>39</v>
      </c>
      <c r="AA431" s="39">
        <v>1</v>
      </c>
      <c r="AB431" s="39"/>
    </row>
    <row r="432" spans="1:28" x14ac:dyDescent="0.2">
      <c r="A432" s="39" t="s">
        <v>1819</v>
      </c>
      <c r="B432" s="39">
        <v>13853</v>
      </c>
      <c r="C432" s="39">
        <v>3271</v>
      </c>
      <c r="D432" s="39">
        <v>243</v>
      </c>
      <c r="E432" s="39">
        <v>592</v>
      </c>
      <c r="F432" s="39">
        <v>2449</v>
      </c>
      <c r="G432" s="39">
        <v>3396</v>
      </c>
      <c r="H432" s="39">
        <v>594</v>
      </c>
      <c r="I432" s="39">
        <v>1465</v>
      </c>
      <c r="J432" s="39">
        <v>34</v>
      </c>
      <c r="K432" s="39">
        <v>1254</v>
      </c>
      <c r="L432" s="39">
        <v>20</v>
      </c>
      <c r="M432" s="39">
        <v>37</v>
      </c>
      <c r="N432" s="39">
        <v>6420</v>
      </c>
      <c r="O432" s="39">
        <v>723</v>
      </c>
      <c r="P432" s="39">
        <v>3864</v>
      </c>
      <c r="Q432" s="39">
        <v>1059</v>
      </c>
      <c r="R432" s="39">
        <v>531</v>
      </c>
      <c r="S432" s="39">
        <v>266</v>
      </c>
      <c r="T432" s="39">
        <v>826</v>
      </c>
      <c r="U432" s="39">
        <v>14</v>
      </c>
      <c r="V432" s="39">
        <v>128</v>
      </c>
      <c r="W432" s="39">
        <v>2</v>
      </c>
      <c r="X432" s="39">
        <v>2</v>
      </c>
      <c r="Y432" s="39">
        <v>46</v>
      </c>
      <c r="Z432" s="39">
        <v>621</v>
      </c>
      <c r="AA432" s="39">
        <v>2</v>
      </c>
      <c r="AB432" s="39">
        <v>11</v>
      </c>
    </row>
    <row r="433" spans="1:28" x14ac:dyDescent="0.2">
      <c r="A433" s="39" t="s">
        <v>1820</v>
      </c>
      <c r="B433" s="39">
        <v>163446</v>
      </c>
      <c r="C433" s="39">
        <v>36080</v>
      </c>
      <c r="D433" s="39">
        <v>3237</v>
      </c>
      <c r="E433" s="39">
        <v>8736</v>
      </c>
      <c r="F433" s="39">
        <v>24137</v>
      </c>
      <c r="G433" s="39">
        <v>40389</v>
      </c>
      <c r="H433" s="39">
        <v>9928</v>
      </c>
      <c r="I433" s="39">
        <v>14585</v>
      </c>
      <c r="J433" s="39">
        <v>624</v>
      </c>
      <c r="K433" s="39">
        <v>13554</v>
      </c>
      <c r="L433" s="39">
        <v>1017</v>
      </c>
      <c r="M433" s="39">
        <v>697</v>
      </c>
      <c r="N433" s="39">
        <v>72926</v>
      </c>
      <c r="O433" s="39">
        <v>10903</v>
      </c>
      <c r="P433" s="39">
        <v>39048</v>
      </c>
      <c r="Q433" s="39">
        <v>12431</v>
      </c>
      <c r="R433" s="39">
        <v>6342</v>
      </c>
      <c r="S433" s="39">
        <v>4279</v>
      </c>
      <c r="T433" s="39">
        <v>14306</v>
      </c>
      <c r="U433" s="39">
        <v>635</v>
      </c>
      <c r="V433" s="39">
        <v>1791</v>
      </c>
      <c r="W433" s="39">
        <v>4738</v>
      </c>
      <c r="X433" s="39">
        <v>1519</v>
      </c>
      <c r="Y433" s="39">
        <v>3582</v>
      </c>
      <c r="Z433" s="39">
        <v>1318</v>
      </c>
      <c r="AA433" s="39">
        <v>295</v>
      </c>
      <c r="AB433" s="39">
        <v>432</v>
      </c>
    </row>
    <row r="434" spans="1:28" x14ac:dyDescent="0.2">
      <c r="A434" s="39" t="s">
        <v>1821</v>
      </c>
      <c r="B434" s="39">
        <v>13781</v>
      </c>
      <c r="C434" s="39">
        <v>2987</v>
      </c>
      <c r="D434" s="39">
        <v>244</v>
      </c>
      <c r="E434" s="39">
        <v>793</v>
      </c>
      <c r="F434" s="39">
        <v>1956</v>
      </c>
      <c r="G434" s="39">
        <v>3129</v>
      </c>
      <c r="H434" s="39">
        <v>699</v>
      </c>
      <c r="I434" s="39">
        <v>1193</v>
      </c>
      <c r="J434" s="39">
        <v>51</v>
      </c>
      <c r="K434" s="39">
        <v>1044</v>
      </c>
      <c r="L434" s="39">
        <v>93</v>
      </c>
      <c r="M434" s="39">
        <v>49</v>
      </c>
      <c r="N434" s="39">
        <v>6062</v>
      </c>
      <c r="O434" s="39">
        <v>835</v>
      </c>
      <c r="P434" s="39">
        <v>3236</v>
      </c>
      <c r="Q434" s="39">
        <v>1121</v>
      </c>
      <c r="R434" s="39">
        <v>560</v>
      </c>
      <c r="S434" s="39">
        <v>316</v>
      </c>
      <c r="T434" s="39">
        <v>1618</v>
      </c>
      <c r="U434" s="39">
        <v>17</v>
      </c>
      <c r="V434" s="39">
        <v>121</v>
      </c>
      <c r="W434" s="39">
        <v>1467</v>
      </c>
      <c r="X434" s="39">
        <v>6</v>
      </c>
      <c r="Y434" s="39">
        <v>1</v>
      </c>
      <c r="Z434" s="39">
        <v>6</v>
      </c>
      <c r="AA434" s="39"/>
      <c r="AB434" s="39"/>
    </row>
    <row r="435" spans="1:28" x14ac:dyDescent="0.2">
      <c r="A435" s="39" t="s">
        <v>1822</v>
      </c>
      <c r="B435" s="39">
        <v>29290</v>
      </c>
      <c r="C435" s="39">
        <v>5641</v>
      </c>
      <c r="D435" s="39">
        <v>572</v>
      </c>
      <c r="E435" s="39">
        <v>1447</v>
      </c>
      <c r="F435" s="39">
        <v>3623</v>
      </c>
      <c r="G435" s="39">
        <v>6718</v>
      </c>
      <c r="H435" s="39">
        <v>1749</v>
      </c>
      <c r="I435" s="39">
        <v>2183</v>
      </c>
      <c r="J435" s="39">
        <v>146</v>
      </c>
      <c r="K435" s="39">
        <v>2287</v>
      </c>
      <c r="L435" s="39">
        <v>186</v>
      </c>
      <c r="M435" s="39">
        <v>167</v>
      </c>
      <c r="N435" s="39">
        <v>11669</v>
      </c>
      <c r="O435" s="39">
        <v>1744</v>
      </c>
      <c r="P435" s="39">
        <v>6007</v>
      </c>
      <c r="Q435" s="39">
        <v>2063</v>
      </c>
      <c r="R435" s="39">
        <v>1132</v>
      </c>
      <c r="S435" s="39">
        <v>728</v>
      </c>
      <c r="T435" s="39">
        <v>5276</v>
      </c>
      <c r="U435" s="39">
        <v>95</v>
      </c>
      <c r="V435" s="39">
        <v>307</v>
      </c>
      <c r="W435" s="39">
        <v>385</v>
      </c>
      <c r="X435" s="39">
        <v>923</v>
      </c>
      <c r="Y435" s="39">
        <v>2363</v>
      </c>
      <c r="Z435" s="39">
        <v>541</v>
      </c>
      <c r="AA435" s="39">
        <v>255</v>
      </c>
      <c r="AB435" s="39">
        <v>408</v>
      </c>
    </row>
    <row r="436" spans="1:28" x14ac:dyDescent="0.2">
      <c r="A436" s="39" t="s">
        <v>1823</v>
      </c>
      <c r="B436" s="39">
        <v>2735</v>
      </c>
      <c r="C436" s="39">
        <v>1</v>
      </c>
      <c r="D436" s="39"/>
      <c r="E436" s="39"/>
      <c r="F436" s="39">
        <v>1</v>
      </c>
      <c r="G436" s="39">
        <v>1</v>
      </c>
      <c r="H436" s="39"/>
      <c r="I436" s="39"/>
      <c r="J436" s="39"/>
      <c r="K436" s="39">
        <v>1</v>
      </c>
      <c r="L436" s="39"/>
      <c r="M436" s="39"/>
      <c r="N436" s="39"/>
      <c r="O436" s="39"/>
      <c r="P436" s="39"/>
      <c r="Q436" s="39"/>
      <c r="R436" s="39"/>
      <c r="S436" s="39"/>
      <c r="T436" s="39">
        <v>2733</v>
      </c>
      <c r="U436" s="39"/>
      <c r="V436" s="39"/>
      <c r="W436" s="39">
        <v>2733</v>
      </c>
      <c r="X436" s="39"/>
      <c r="Y436" s="39"/>
      <c r="Z436" s="39"/>
      <c r="AA436" s="39"/>
      <c r="AB436" s="39"/>
    </row>
    <row r="437" spans="1:28" x14ac:dyDescent="0.2">
      <c r="A437" s="39" t="s">
        <v>1824</v>
      </c>
      <c r="B437" s="39">
        <v>6047</v>
      </c>
      <c r="C437" s="39">
        <v>1158</v>
      </c>
      <c r="D437" s="39">
        <v>82</v>
      </c>
      <c r="E437" s="39">
        <v>182</v>
      </c>
      <c r="F437" s="39">
        <v>894</v>
      </c>
      <c r="G437" s="39">
        <v>1359</v>
      </c>
      <c r="H437" s="39">
        <v>266</v>
      </c>
      <c r="I437" s="39">
        <v>500</v>
      </c>
      <c r="J437" s="39">
        <v>9</v>
      </c>
      <c r="K437" s="39">
        <v>557</v>
      </c>
      <c r="L437" s="39">
        <v>13</v>
      </c>
      <c r="M437" s="39">
        <v>14</v>
      </c>
      <c r="N437" s="39">
        <v>3000</v>
      </c>
      <c r="O437" s="39">
        <v>299</v>
      </c>
      <c r="P437" s="39">
        <v>1945</v>
      </c>
      <c r="Q437" s="39">
        <v>443</v>
      </c>
      <c r="R437" s="39">
        <v>208</v>
      </c>
      <c r="S437" s="39">
        <v>106</v>
      </c>
      <c r="T437" s="39">
        <v>533</v>
      </c>
      <c r="U437" s="39"/>
      <c r="V437" s="39">
        <v>94</v>
      </c>
      <c r="W437" s="39"/>
      <c r="X437" s="39"/>
      <c r="Y437" s="39">
        <v>439</v>
      </c>
      <c r="Z437" s="39"/>
      <c r="AA437" s="39"/>
      <c r="AB437" s="39"/>
    </row>
    <row r="438" spans="1:28" x14ac:dyDescent="0.2">
      <c r="A438" s="39" t="s">
        <v>1825</v>
      </c>
      <c r="B438" s="39">
        <v>2373</v>
      </c>
      <c r="C438" s="39">
        <v>553</v>
      </c>
      <c r="D438" s="39">
        <v>60</v>
      </c>
      <c r="E438" s="39">
        <v>117</v>
      </c>
      <c r="F438" s="39">
        <v>376</v>
      </c>
      <c r="G438" s="39">
        <v>858</v>
      </c>
      <c r="H438" s="39">
        <v>217</v>
      </c>
      <c r="I438" s="39">
        <v>284</v>
      </c>
      <c r="J438" s="39">
        <v>40</v>
      </c>
      <c r="K438" s="39">
        <v>213</v>
      </c>
      <c r="L438" s="39">
        <v>52</v>
      </c>
      <c r="M438" s="39">
        <v>53</v>
      </c>
      <c r="N438" s="39">
        <v>849</v>
      </c>
      <c r="O438" s="39">
        <v>103</v>
      </c>
      <c r="P438" s="39">
        <v>474</v>
      </c>
      <c r="Q438" s="39">
        <v>147</v>
      </c>
      <c r="R438" s="39">
        <v>91</v>
      </c>
      <c r="S438" s="39">
        <v>43</v>
      </c>
      <c r="T438" s="39">
        <v>139</v>
      </c>
      <c r="U438" s="39"/>
      <c r="V438" s="39">
        <v>20</v>
      </c>
      <c r="W438" s="39">
        <v>1</v>
      </c>
      <c r="X438" s="39">
        <v>89</v>
      </c>
      <c r="Y438" s="39"/>
      <c r="Z438" s="39">
        <v>30</v>
      </c>
      <c r="AA438" s="39"/>
      <c r="AB438" s="39"/>
    </row>
    <row r="439" spans="1:28" x14ac:dyDescent="0.2">
      <c r="A439" s="39" t="s">
        <v>1826</v>
      </c>
      <c r="B439" s="39">
        <v>826</v>
      </c>
      <c r="C439" s="39">
        <v>3</v>
      </c>
      <c r="D439" s="39">
        <v>2</v>
      </c>
      <c r="E439" s="39"/>
      <c r="F439" s="39">
        <v>1</v>
      </c>
      <c r="G439" s="39">
        <v>816</v>
      </c>
      <c r="H439" s="39">
        <v>816</v>
      </c>
      <c r="I439" s="39"/>
      <c r="J439" s="39"/>
      <c r="K439" s="39"/>
      <c r="L439" s="39"/>
      <c r="M439" s="39"/>
      <c r="N439" s="39">
        <v>3</v>
      </c>
      <c r="O439" s="39"/>
      <c r="P439" s="39">
        <v>2</v>
      </c>
      <c r="Q439" s="39"/>
      <c r="R439" s="39">
        <v>1</v>
      </c>
      <c r="S439" s="39"/>
      <c r="T439" s="39">
        <v>4</v>
      </c>
      <c r="U439" s="39"/>
      <c r="V439" s="39"/>
      <c r="W439" s="39">
        <v>1</v>
      </c>
      <c r="X439" s="39">
        <v>2</v>
      </c>
      <c r="Y439" s="39">
        <v>1</v>
      </c>
      <c r="Z439" s="39"/>
      <c r="AA439" s="39"/>
      <c r="AB439" s="39"/>
    </row>
    <row r="440" spans="1:28" x14ac:dyDescent="0.2">
      <c r="A440" s="39" t="s">
        <v>1827</v>
      </c>
      <c r="B440" s="39">
        <v>68697</v>
      </c>
      <c r="C440" s="39">
        <v>16552</v>
      </c>
      <c r="D440" s="39">
        <v>1431</v>
      </c>
      <c r="E440" s="39">
        <v>4109</v>
      </c>
      <c r="F440" s="39">
        <v>11017</v>
      </c>
      <c r="G440" s="39">
        <v>16798</v>
      </c>
      <c r="H440" s="39">
        <v>3644</v>
      </c>
      <c r="I440" s="39">
        <v>6292</v>
      </c>
      <c r="J440" s="39">
        <v>230</v>
      </c>
      <c r="K440" s="39">
        <v>5956</v>
      </c>
      <c r="L440" s="39">
        <v>437</v>
      </c>
      <c r="M440" s="39">
        <v>239</v>
      </c>
      <c r="N440" s="39">
        <v>33421</v>
      </c>
      <c r="O440" s="39">
        <v>5087</v>
      </c>
      <c r="P440" s="39">
        <v>17139</v>
      </c>
      <c r="Q440" s="39">
        <v>5979</v>
      </c>
      <c r="R440" s="39">
        <v>3151</v>
      </c>
      <c r="S440" s="39">
        <v>2071</v>
      </c>
      <c r="T440" s="39">
        <v>1966</v>
      </c>
      <c r="U440" s="39">
        <v>349</v>
      </c>
      <c r="V440" s="39">
        <v>807</v>
      </c>
      <c r="W440" s="39">
        <v>42</v>
      </c>
      <c r="X440" s="39">
        <v>386</v>
      </c>
      <c r="Y440" s="39">
        <v>346</v>
      </c>
      <c r="Z440" s="39">
        <v>36</v>
      </c>
      <c r="AA440" s="39"/>
      <c r="AB440" s="39"/>
    </row>
    <row r="441" spans="1:28" x14ac:dyDescent="0.2">
      <c r="A441" s="39" t="s">
        <v>1828</v>
      </c>
      <c r="B441" s="39">
        <v>5115</v>
      </c>
      <c r="C441" s="39">
        <v>1194</v>
      </c>
      <c r="D441" s="39">
        <v>106</v>
      </c>
      <c r="E441" s="39">
        <v>318</v>
      </c>
      <c r="F441" s="39">
        <v>772</v>
      </c>
      <c r="G441" s="39">
        <v>1190</v>
      </c>
      <c r="H441" s="39">
        <v>241</v>
      </c>
      <c r="I441" s="39">
        <v>414</v>
      </c>
      <c r="J441" s="39">
        <v>12</v>
      </c>
      <c r="K441" s="39">
        <v>493</v>
      </c>
      <c r="L441" s="39">
        <v>12</v>
      </c>
      <c r="M441" s="39">
        <v>19</v>
      </c>
      <c r="N441" s="39">
        <v>2570</v>
      </c>
      <c r="O441" s="39">
        <v>320</v>
      </c>
      <c r="P441" s="39">
        <v>1369</v>
      </c>
      <c r="Q441" s="39">
        <v>515</v>
      </c>
      <c r="R441" s="39">
        <v>236</v>
      </c>
      <c r="S441" s="39">
        <v>138</v>
      </c>
      <c r="T441" s="39">
        <v>199</v>
      </c>
      <c r="U441" s="39">
        <v>17</v>
      </c>
      <c r="V441" s="39">
        <v>46</v>
      </c>
      <c r="W441" s="39"/>
      <c r="X441" s="39">
        <v>67</v>
      </c>
      <c r="Y441" s="39">
        <v>8</v>
      </c>
      <c r="Z441" s="39">
        <v>49</v>
      </c>
      <c r="AA441" s="39"/>
      <c r="AB441" s="39">
        <v>13</v>
      </c>
    </row>
    <row r="442" spans="1:28" x14ac:dyDescent="0.2">
      <c r="A442" s="39" t="s">
        <v>1829</v>
      </c>
      <c r="B442" s="39">
        <v>1532</v>
      </c>
      <c r="C442" s="39">
        <v>183</v>
      </c>
      <c r="D442" s="39">
        <v>29</v>
      </c>
      <c r="E442" s="39">
        <v>64</v>
      </c>
      <c r="F442" s="39">
        <v>90</v>
      </c>
      <c r="G442" s="39">
        <v>681</v>
      </c>
      <c r="H442" s="39">
        <v>514</v>
      </c>
      <c r="I442" s="39">
        <v>86</v>
      </c>
      <c r="J442" s="39">
        <v>7</v>
      </c>
      <c r="K442" s="39">
        <v>42</v>
      </c>
      <c r="L442" s="39">
        <v>20</v>
      </c>
      <c r="M442" s="39">
        <v>12</v>
      </c>
      <c r="N442" s="39">
        <v>603</v>
      </c>
      <c r="O442" s="39">
        <v>155</v>
      </c>
      <c r="P442" s="39">
        <v>296</v>
      </c>
      <c r="Q442" s="39">
        <v>99</v>
      </c>
      <c r="R442" s="39">
        <v>13</v>
      </c>
      <c r="S442" s="39">
        <v>41</v>
      </c>
      <c r="T442" s="39">
        <v>66</v>
      </c>
      <c r="U442" s="39"/>
      <c r="V442" s="39">
        <v>2</v>
      </c>
      <c r="W442" s="39"/>
      <c r="X442" s="39">
        <v>25</v>
      </c>
      <c r="Y442" s="39">
        <v>3</v>
      </c>
      <c r="Z442" s="39"/>
      <c r="AA442" s="39">
        <v>36</v>
      </c>
      <c r="AB442" s="39"/>
    </row>
    <row r="443" spans="1:28" x14ac:dyDescent="0.2">
      <c r="A443" s="39" t="s">
        <v>1830</v>
      </c>
      <c r="B443" s="39">
        <v>18764</v>
      </c>
      <c r="C443" s="39">
        <v>4452</v>
      </c>
      <c r="D443" s="39">
        <v>466</v>
      </c>
      <c r="E443" s="39">
        <v>1075</v>
      </c>
      <c r="F443" s="39">
        <v>2911</v>
      </c>
      <c r="G443" s="39">
        <v>5246</v>
      </c>
      <c r="H443" s="39">
        <v>1160</v>
      </c>
      <c r="I443" s="39">
        <v>2110</v>
      </c>
      <c r="J443" s="39">
        <v>90</v>
      </c>
      <c r="K443" s="39">
        <v>1611</v>
      </c>
      <c r="L443" s="39">
        <v>172</v>
      </c>
      <c r="M443" s="39">
        <v>103</v>
      </c>
      <c r="N443" s="39">
        <v>8164</v>
      </c>
      <c r="O443" s="39">
        <v>1630</v>
      </c>
      <c r="P443" s="39">
        <v>4604</v>
      </c>
      <c r="Q443" s="39">
        <v>972</v>
      </c>
      <c r="R443" s="39">
        <v>397</v>
      </c>
      <c r="S443" s="39">
        <v>567</v>
      </c>
      <c r="T443" s="39">
        <v>904</v>
      </c>
      <c r="U443" s="39">
        <v>144</v>
      </c>
      <c r="V443" s="39">
        <v>267</v>
      </c>
      <c r="W443" s="39">
        <v>109</v>
      </c>
      <c r="X443" s="39">
        <v>20</v>
      </c>
      <c r="Y443" s="39">
        <v>362</v>
      </c>
      <c r="Z443" s="39"/>
      <c r="AA443" s="39">
        <v>2</v>
      </c>
      <c r="AB443" s="39"/>
    </row>
    <row r="444" spans="1:28" x14ac:dyDescent="0.2">
      <c r="A444" s="39" t="s">
        <v>1831</v>
      </c>
      <c r="B444" s="39">
        <v>11609.843999999999</v>
      </c>
      <c r="C444" s="39">
        <v>2402.1660000000002</v>
      </c>
      <c r="D444" s="39">
        <v>185.91800000000001</v>
      </c>
      <c r="E444" s="39">
        <v>643.63</v>
      </c>
      <c r="F444" s="39">
        <v>1572.6179999999999</v>
      </c>
      <c r="G444" s="39">
        <v>2547.2750000000001</v>
      </c>
      <c r="H444" s="39">
        <v>567.52200000000005</v>
      </c>
      <c r="I444" s="39">
        <v>939.87599999999998</v>
      </c>
      <c r="J444" s="39">
        <v>40.31</v>
      </c>
      <c r="K444" s="39">
        <v>881.04700000000003</v>
      </c>
      <c r="L444" s="39">
        <v>77.06</v>
      </c>
      <c r="M444" s="39">
        <v>41.46</v>
      </c>
      <c r="N444" s="39">
        <v>5107.1409999999996</v>
      </c>
      <c r="O444" s="39">
        <v>693.84100000000001</v>
      </c>
      <c r="P444" s="39">
        <v>2757.6669999999999</v>
      </c>
      <c r="Q444" s="39">
        <v>934.67399999999998</v>
      </c>
      <c r="R444" s="39">
        <v>460.07499999999999</v>
      </c>
      <c r="S444" s="39">
        <v>260.88400000000001</v>
      </c>
      <c r="T444" s="39">
        <v>1553.2619999999999</v>
      </c>
      <c r="U444" s="39">
        <v>12.702</v>
      </c>
      <c r="V444" s="39">
        <v>103.46</v>
      </c>
      <c r="W444" s="39">
        <v>1426.1130000000001</v>
      </c>
      <c r="X444" s="39">
        <v>4.3869999999999996</v>
      </c>
      <c r="Y444" s="39">
        <v>1</v>
      </c>
      <c r="Z444" s="39">
        <v>5.6</v>
      </c>
      <c r="AA444" s="39"/>
      <c r="AB444" s="39"/>
    </row>
    <row r="445" spans="1:28" x14ac:dyDescent="0.2">
      <c r="A445" s="39" t="s">
        <v>1832</v>
      </c>
      <c r="B445" s="39">
        <v>25281.795999999998</v>
      </c>
      <c r="C445" s="39">
        <v>4780.3860000000004</v>
      </c>
      <c r="D445" s="39">
        <v>471.55399999999997</v>
      </c>
      <c r="E445" s="39">
        <v>1180.2550000000001</v>
      </c>
      <c r="F445" s="39">
        <v>3128.5770000000002</v>
      </c>
      <c r="G445" s="39">
        <v>5708.3119999999999</v>
      </c>
      <c r="H445" s="39">
        <v>1461.729</v>
      </c>
      <c r="I445" s="39">
        <v>1822.7070000000001</v>
      </c>
      <c r="J445" s="39">
        <v>125.666</v>
      </c>
      <c r="K445" s="39">
        <v>2000.116</v>
      </c>
      <c r="L445" s="39">
        <v>160.77099999999999</v>
      </c>
      <c r="M445" s="39">
        <v>137.32300000000001</v>
      </c>
      <c r="N445" s="39">
        <v>10071.512000000001</v>
      </c>
      <c r="O445" s="39">
        <v>1465.5509999999999</v>
      </c>
      <c r="P445" s="39">
        <v>5259.1660000000002</v>
      </c>
      <c r="Q445" s="39">
        <v>1766.1</v>
      </c>
      <c r="R445" s="39">
        <v>975.346</v>
      </c>
      <c r="S445" s="39">
        <v>605.34900000000005</v>
      </c>
      <c r="T445" s="39">
        <v>4721.5860000000002</v>
      </c>
      <c r="U445" s="39">
        <v>87.274000000000001</v>
      </c>
      <c r="V445" s="39">
        <v>279.43400000000003</v>
      </c>
      <c r="W445" s="39">
        <v>365.69400000000002</v>
      </c>
      <c r="X445" s="39">
        <v>673.92100000000005</v>
      </c>
      <c r="Y445" s="39">
        <v>2219.2660000000001</v>
      </c>
      <c r="Z445" s="39">
        <v>483.56400000000002</v>
      </c>
      <c r="AA445" s="39">
        <v>229.71100000000001</v>
      </c>
      <c r="AB445" s="39">
        <v>382.72199999999998</v>
      </c>
    </row>
    <row r="446" spans="1:28" x14ac:dyDescent="0.2">
      <c r="A446" s="39" t="s">
        <v>1833</v>
      </c>
      <c r="B446" s="39">
        <v>2636.5250000000001</v>
      </c>
      <c r="C446" s="39">
        <v>1</v>
      </c>
      <c r="D446" s="39"/>
      <c r="E446" s="39"/>
      <c r="F446" s="39">
        <v>1</v>
      </c>
      <c r="G446" s="39">
        <v>0.85299999999999998</v>
      </c>
      <c r="H446" s="39"/>
      <c r="I446" s="39"/>
      <c r="J446" s="39"/>
      <c r="K446" s="39">
        <v>0.85299999999999998</v>
      </c>
      <c r="L446" s="39"/>
      <c r="M446" s="39"/>
      <c r="N446" s="39"/>
      <c r="O446" s="39"/>
      <c r="P446" s="39"/>
      <c r="Q446" s="39"/>
      <c r="R446" s="39"/>
      <c r="S446" s="39"/>
      <c r="T446" s="39">
        <v>2634.672</v>
      </c>
      <c r="U446" s="39"/>
      <c r="V446" s="39"/>
      <c r="W446" s="39">
        <v>2634.672</v>
      </c>
      <c r="X446" s="39"/>
      <c r="Y446" s="39"/>
      <c r="Z446" s="39"/>
      <c r="AA446" s="39"/>
      <c r="AB446" s="39"/>
    </row>
    <row r="447" spans="1:28" x14ac:dyDescent="0.2">
      <c r="A447" s="39" t="s">
        <v>1834</v>
      </c>
      <c r="B447" s="39">
        <v>5465.0370000000003</v>
      </c>
      <c r="C447" s="39">
        <v>1053.9549999999999</v>
      </c>
      <c r="D447" s="39">
        <v>67.965999999999994</v>
      </c>
      <c r="E447" s="39">
        <v>164.00399999999999</v>
      </c>
      <c r="F447" s="39">
        <v>821.98500000000001</v>
      </c>
      <c r="G447" s="39">
        <v>1201.0309999999999</v>
      </c>
      <c r="H447" s="39">
        <v>244.83799999999999</v>
      </c>
      <c r="I447" s="39">
        <v>427.959</v>
      </c>
      <c r="J447" s="39">
        <v>8.4</v>
      </c>
      <c r="K447" s="39">
        <v>495.97399999999999</v>
      </c>
      <c r="L447" s="39">
        <v>11.74</v>
      </c>
      <c r="M447" s="39">
        <v>12.12</v>
      </c>
      <c r="N447" s="39">
        <v>2706.11</v>
      </c>
      <c r="O447" s="39">
        <v>252.78700000000001</v>
      </c>
      <c r="P447" s="39">
        <v>1780.6669999999999</v>
      </c>
      <c r="Q447" s="39">
        <v>398.851</v>
      </c>
      <c r="R447" s="39">
        <v>177.66</v>
      </c>
      <c r="S447" s="39">
        <v>96.144999999999996</v>
      </c>
      <c r="T447" s="39">
        <v>503.94099999999997</v>
      </c>
      <c r="U447" s="39"/>
      <c r="V447" s="39">
        <v>85.004999999999995</v>
      </c>
      <c r="W447" s="39"/>
      <c r="X447" s="39"/>
      <c r="Y447" s="39">
        <v>418.93599999999998</v>
      </c>
      <c r="Z447" s="39"/>
      <c r="AA447" s="39"/>
      <c r="AB447" s="39"/>
    </row>
    <row r="448" spans="1:28" x14ac:dyDescent="0.2">
      <c r="A448" s="39" t="s">
        <v>1835</v>
      </c>
      <c r="B448" s="39">
        <v>1983.5039999999999</v>
      </c>
      <c r="C448" s="39">
        <v>474.79500000000002</v>
      </c>
      <c r="D448" s="39">
        <v>48.77</v>
      </c>
      <c r="E448" s="39">
        <v>101.60299999999999</v>
      </c>
      <c r="F448" s="39">
        <v>324.42200000000003</v>
      </c>
      <c r="G448" s="39">
        <v>709.48</v>
      </c>
      <c r="H448" s="39">
        <v>169.56399999999999</v>
      </c>
      <c r="I448" s="39">
        <v>240.46899999999999</v>
      </c>
      <c r="J448" s="39">
        <v>34.883000000000003</v>
      </c>
      <c r="K448" s="39">
        <v>179.857</v>
      </c>
      <c r="L448" s="39">
        <v>42.731000000000002</v>
      </c>
      <c r="M448" s="39">
        <v>41.975999999999999</v>
      </c>
      <c r="N448" s="39">
        <v>716.89700000000005</v>
      </c>
      <c r="O448" s="39">
        <v>74.540000000000006</v>
      </c>
      <c r="P448" s="39">
        <v>411.48200000000003</v>
      </c>
      <c r="Q448" s="39">
        <v>130.066</v>
      </c>
      <c r="R448" s="39">
        <v>73.986000000000004</v>
      </c>
      <c r="S448" s="39">
        <v>26.823</v>
      </c>
      <c r="T448" s="39">
        <v>82.331999999999994</v>
      </c>
      <c r="U448" s="39"/>
      <c r="V448" s="39">
        <v>19.292999999999999</v>
      </c>
      <c r="W448" s="39">
        <v>1</v>
      </c>
      <c r="X448" s="39">
        <v>40.238999999999997</v>
      </c>
      <c r="Y448" s="39"/>
      <c r="Z448" s="39">
        <v>21.8</v>
      </c>
      <c r="AA448" s="39"/>
      <c r="AB448" s="39"/>
    </row>
    <row r="449" spans="1:28" x14ac:dyDescent="0.2">
      <c r="A449" s="39" t="s">
        <v>1836</v>
      </c>
      <c r="B449" s="39">
        <v>626.15</v>
      </c>
      <c r="C449" s="39">
        <v>3</v>
      </c>
      <c r="D449" s="39">
        <v>2</v>
      </c>
      <c r="E449" s="39"/>
      <c r="F449" s="39">
        <v>1</v>
      </c>
      <c r="G449" s="39">
        <v>617.52700000000004</v>
      </c>
      <c r="H449" s="39">
        <v>617.52700000000004</v>
      </c>
      <c r="I449" s="39"/>
      <c r="J449" s="39"/>
      <c r="K449" s="39"/>
      <c r="L449" s="39"/>
      <c r="M449" s="39"/>
      <c r="N449" s="39">
        <v>2.4</v>
      </c>
      <c r="O449" s="39"/>
      <c r="P449" s="39">
        <v>1.4</v>
      </c>
      <c r="Q449" s="39"/>
      <c r="R449" s="39">
        <v>1</v>
      </c>
      <c r="S449" s="39"/>
      <c r="T449" s="39">
        <v>3.2229999999999999</v>
      </c>
      <c r="U449" s="39"/>
      <c r="V449" s="39"/>
      <c r="W449" s="39">
        <v>0.75</v>
      </c>
      <c r="X449" s="39">
        <v>1.5</v>
      </c>
      <c r="Y449" s="39">
        <v>0.97299999999999998</v>
      </c>
      <c r="Z449" s="39"/>
      <c r="AA449" s="39"/>
      <c r="AB449" s="39"/>
    </row>
    <row r="450" spans="1:28" x14ac:dyDescent="0.2">
      <c r="A450" s="39" t="s">
        <v>1837</v>
      </c>
      <c r="B450" s="39">
        <v>60037.913</v>
      </c>
      <c r="C450" s="39">
        <v>14367.91</v>
      </c>
      <c r="D450" s="39">
        <v>1184.1199999999999</v>
      </c>
      <c r="E450" s="39">
        <v>3537.96</v>
      </c>
      <c r="F450" s="39">
        <v>9645.83</v>
      </c>
      <c r="G450" s="39">
        <v>14270.557000000001</v>
      </c>
      <c r="H450" s="39">
        <v>3061.3409999999999</v>
      </c>
      <c r="I450" s="39">
        <v>5268.6270000000004</v>
      </c>
      <c r="J450" s="39">
        <v>192.10300000000001</v>
      </c>
      <c r="K450" s="39">
        <v>5198.1729999999998</v>
      </c>
      <c r="L450" s="39">
        <v>360.74</v>
      </c>
      <c r="M450" s="39">
        <v>189.57300000000001</v>
      </c>
      <c r="N450" s="39">
        <v>29745.7</v>
      </c>
      <c r="O450" s="39">
        <v>4388.34</v>
      </c>
      <c r="P450" s="39">
        <v>15473.165999999999</v>
      </c>
      <c r="Q450" s="39">
        <v>5366.3159999999998</v>
      </c>
      <c r="R450" s="39">
        <v>2762.212</v>
      </c>
      <c r="S450" s="39">
        <v>1755.6659999999999</v>
      </c>
      <c r="T450" s="39">
        <v>1653.7460000000001</v>
      </c>
      <c r="U450" s="39">
        <v>346.31200000000001</v>
      </c>
      <c r="V450" s="39">
        <v>725.846</v>
      </c>
      <c r="W450" s="39">
        <v>39.215000000000003</v>
      </c>
      <c r="X450" s="39">
        <v>264.34300000000002</v>
      </c>
      <c r="Y450" s="39">
        <v>245.83</v>
      </c>
      <c r="Z450" s="39">
        <v>32.200000000000003</v>
      </c>
      <c r="AA450" s="39"/>
      <c r="AB450" s="39"/>
    </row>
    <row r="451" spans="1:28" x14ac:dyDescent="0.2">
      <c r="A451" s="39" t="s">
        <v>1838</v>
      </c>
      <c r="B451" s="39">
        <v>4410.5770000000002</v>
      </c>
      <c r="C451" s="39">
        <v>1013.1180000000001</v>
      </c>
      <c r="D451" s="39">
        <v>91.007000000000005</v>
      </c>
      <c r="E451" s="39">
        <v>269.166</v>
      </c>
      <c r="F451" s="39">
        <v>652.94500000000005</v>
      </c>
      <c r="G451" s="39">
        <v>1036.3140000000001</v>
      </c>
      <c r="H451" s="39">
        <v>209.352</v>
      </c>
      <c r="I451" s="39">
        <v>347.68200000000002</v>
      </c>
      <c r="J451" s="39">
        <v>11.746</v>
      </c>
      <c r="K451" s="39">
        <v>439.29300000000001</v>
      </c>
      <c r="L451" s="39">
        <v>10.7</v>
      </c>
      <c r="M451" s="39">
        <v>17.541</v>
      </c>
      <c r="N451" s="39">
        <v>2231.491</v>
      </c>
      <c r="O451" s="39">
        <v>287.39600000000002</v>
      </c>
      <c r="P451" s="39">
        <v>1176.268</v>
      </c>
      <c r="Q451" s="39">
        <v>457.42899999999997</v>
      </c>
      <c r="R451" s="39">
        <v>194.995</v>
      </c>
      <c r="S451" s="39">
        <v>115.40300000000001</v>
      </c>
      <c r="T451" s="39">
        <v>129.654</v>
      </c>
      <c r="U451" s="39">
        <v>14.622999999999999</v>
      </c>
      <c r="V451" s="39">
        <v>36.267000000000003</v>
      </c>
      <c r="W451" s="39"/>
      <c r="X451" s="39">
        <v>34.244999999999997</v>
      </c>
      <c r="Y451" s="39">
        <v>7.5</v>
      </c>
      <c r="Z451" s="39">
        <v>25.751999999999999</v>
      </c>
      <c r="AA451" s="39"/>
      <c r="AB451" s="39">
        <v>11.266999999999999</v>
      </c>
    </row>
    <row r="452" spans="1:28" x14ac:dyDescent="0.2">
      <c r="A452" s="39" t="s">
        <v>1839</v>
      </c>
      <c r="B452" s="39">
        <v>1234.9780000000001</v>
      </c>
      <c r="C452" s="39">
        <v>145.77699999999999</v>
      </c>
      <c r="D452" s="39">
        <v>18.347999999999999</v>
      </c>
      <c r="E452" s="39">
        <v>49.804000000000002</v>
      </c>
      <c r="F452" s="39">
        <v>77.625</v>
      </c>
      <c r="G452" s="39">
        <v>511.65499999999997</v>
      </c>
      <c r="H452" s="39">
        <v>377.54399999999998</v>
      </c>
      <c r="I452" s="39">
        <v>69.817999999999998</v>
      </c>
      <c r="J452" s="39">
        <v>5.7069999999999999</v>
      </c>
      <c r="K452" s="39">
        <v>33.119</v>
      </c>
      <c r="L452" s="39">
        <v>16.486999999999998</v>
      </c>
      <c r="M452" s="39">
        <v>8.98</v>
      </c>
      <c r="N452" s="39">
        <v>521.70699999999999</v>
      </c>
      <c r="O452" s="39">
        <v>138.78899999999999</v>
      </c>
      <c r="P452" s="39">
        <v>258.411</v>
      </c>
      <c r="Q452" s="39">
        <v>81.528000000000006</v>
      </c>
      <c r="R452" s="39">
        <v>8.8179999999999996</v>
      </c>
      <c r="S452" s="39">
        <v>34.161000000000001</v>
      </c>
      <c r="T452" s="39">
        <v>55.838999999999999</v>
      </c>
      <c r="U452" s="39"/>
      <c r="V452" s="39">
        <v>2</v>
      </c>
      <c r="W452" s="39"/>
      <c r="X452" s="39">
        <v>18.239000000000001</v>
      </c>
      <c r="Y452" s="39">
        <v>2.56</v>
      </c>
      <c r="Z452" s="39"/>
      <c r="AA452" s="39">
        <v>33.04</v>
      </c>
      <c r="AB452" s="39"/>
    </row>
    <row r="453" spans="1:28" x14ac:dyDescent="0.2">
      <c r="A453" s="39" t="s">
        <v>1840</v>
      </c>
      <c r="B453" s="39">
        <v>13809.64</v>
      </c>
      <c r="C453" s="39">
        <v>3218.47</v>
      </c>
      <c r="D453" s="39">
        <v>325.04599999999999</v>
      </c>
      <c r="E453" s="39">
        <v>756.61199999999997</v>
      </c>
      <c r="F453" s="39">
        <v>2136.8119999999999</v>
      </c>
      <c r="G453" s="39">
        <v>4076.0360000000001</v>
      </c>
      <c r="H453" s="39">
        <v>881.32299999999998</v>
      </c>
      <c r="I453" s="39">
        <v>1612.2719999999999</v>
      </c>
      <c r="J453" s="39">
        <v>70.863</v>
      </c>
      <c r="K453" s="39">
        <v>1312.7429999999999</v>
      </c>
      <c r="L453" s="39">
        <v>119.61199999999999</v>
      </c>
      <c r="M453" s="39">
        <v>79.222999999999999</v>
      </c>
      <c r="N453" s="39">
        <v>5705.9669999999996</v>
      </c>
      <c r="O453" s="39">
        <v>978.96</v>
      </c>
      <c r="P453" s="39">
        <v>3429.0340000000001</v>
      </c>
      <c r="Q453" s="39">
        <v>642.31399999999996</v>
      </c>
      <c r="R453" s="39">
        <v>264.20400000000001</v>
      </c>
      <c r="S453" s="39">
        <v>391.45499999999998</v>
      </c>
      <c r="T453" s="39">
        <v>809.16700000000003</v>
      </c>
      <c r="U453" s="39">
        <v>116.134</v>
      </c>
      <c r="V453" s="39">
        <v>243.11799999999999</v>
      </c>
      <c r="W453" s="39">
        <v>103.599</v>
      </c>
      <c r="X453" s="39">
        <v>17.693999999999999</v>
      </c>
      <c r="Y453" s="39">
        <v>327.02199999999999</v>
      </c>
      <c r="Z453" s="39"/>
      <c r="AA453" s="39">
        <v>1.6</v>
      </c>
      <c r="AB453" s="39"/>
    </row>
    <row r="454" spans="1:28" x14ac:dyDescent="0.2">
      <c r="A454" s="39" t="s">
        <v>1841</v>
      </c>
      <c r="B454" s="39">
        <v>609.01199999999994</v>
      </c>
      <c r="C454" s="39">
        <v>126.16200000000001</v>
      </c>
      <c r="D454" s="39">
        <v>14.769</v>
      </c>
      <c r="E454" s="39">
        <v>37.026000000000003</v>
      </c>
      <c r="F454" s="39">
        <v>74.367000000000004</v>
      </c>
      <c r="G454" s="39">
        <v>235.524</v>
      </c>
      <c r="H454" s="39">
        <v>56.918999999999997</v>
      </c>
      <c r="I454" s="39">
        <v>68.536000000000001</v>
      </c>
      <c r="J454" s="39">
        <v>6.5069999999999997</v>
      </c>
      <c r="K454" s="39">
        <v>81.123999999999995</v>
      </c>
      <c r="L454" s="39">
        <v>13.907</v>
      </c>
      <c r="M454" s="39">
        <v>8.5310000000000006</v>
      </c>
      <c r="N454" s="39">
        <v>218.226</v>
      </c>
      <c r="O454" s="39">
        <v>25.974</v>
      </c>
      <c r="P454" s="39">
        <v>120.40900000000001</v>
      </c>
      <c r="Q454" s="39">
        <v>37.463999999999999</v>
      </c>
      <c r="R454" s="39">
        <v>22.742999999999999</v>
      </c>
      <c r="S454" s="39">
        <v>11.635999999999999</v>
      </c>
      <c r="T454" s="39">
        <v>29.1</v>
      </c>
      <c r="U454" s="39"/>
      <c r="V454" s="39"/>
      <c r="W454" s="39"/>
      <c r="X454" s="39"/>
      <c r="Y454" s="39">
        <v>10.7</v>
      </c>
      <c r="Z454" s="39">
        <v>17.399999999999999</v>
      </c>
      <c r="AA454" s="39">
        <v>1</v>
      </c>
      <c r="AB454" s="39"/>
    </row>
    <row r="455" spans="1:28" x14ac:dyDescent="0.2">
      <c r="A455" s="39" t="s">
        <v>1842</v>
      </c>
      <c r="B455" s="39">
        <v>12556.962</v>
      </c>
      <c r="C455" s="39">
        <v>2956.5909999999999</v>
      </c>
      <c r="D455" s="39">
        <v>208.375</v>
      </c>
      <c r="E455" s="39">
        <v>528.99599999999998</v>
      </c>
      <c r="F455" s="39">
        <v>2219.2199999999998</v>
      </c>
      <c r="G455" s="39">
        <v>2948.8470000000002</v>
      </c>
      <c r="H455" s="39">
        <v>501.75200000000001</v>
      </c>
      <c r="I455" s="39">
        <v>1265.9369999999999</v>
      </c>
      <c r="J455" s="39">
        <v>24.305</v>
      </c>
      <c r="K455" s="39">
        <v>1113.058</v>
      </c>
      <c r="L455" s="39">
        <v>13.992000000000001</v>
      </c>
      <c r="M455" s="39">
        <v>29.803000000000001</v>
      </c>
      <c r="N455" s="39">
        <v>5926.2309999999998</v>
      </c>
      <c r="O455" s="39">
        <v>652.02599999999995</v>
      </c>
      <c r="P455" s="39">
        <v>3583.6010000000001</v>
      </c>
      <c r="Q455" s="39">
        <v>984.01700000000005</v>
      </c>
      <c r="R455" s="39">
        <v>467.20499999999998</v>
      </c>
      <c r="S455" s="39">
        <v>239.38200000000001</v>
      </c>
      <c r="T455" s="39">
        <v>725.29300000000001</v>
      </c>
      <c r="U455" s="39">
        <v>13.1</v>
      </c>
      <c r="V455" s="39">
        <v>125.3</v>
      </c>
      <c r="W455" s="39">
        <v>1.7</v>
      </c>
      <c r="X455" s="39">
        <v>1.3</v>
      </c>
      <c r="Y455" s="39">
        <v>39.424999999999997</v>
      </c>
      <c r="Z455" s="39">
        <v>534.96799999999996</v>
      </c>
      <c r="AA455" s="39">
        <v>2</v>
      </c>
      <c r="AB455" s="39">
        <v>7.5</v>
      </c>
    </row>
    <row r="456" spans="1:28" x14ac:dyDescent="0.2">
      <c r="A456" s="39" t="s">
        <v>1843</v>
      </c>
      <c r="B456" s="39">
        <v>140261.93799999999</v>
      </c>
      <c r="C456" s="39">
        <v>30543.33</v>
      </c>
      <c r="D456" s="39">
        <v>2617.873</v>
      </c>
      <c r="E456" s="39">
        <v>7269.0559999999996</v>
      </c>
      <c r="F456" s="39">
        <v>20656.401000000002</v>
      </c>
      <c r="G456" s="39">
        <v>33863.411</v>
      </c>
      <c r="H456" s="39">
        <v>8149.4110000000001</v>
      </c>
      <c r="I456" s="39">
        <v>12063.883</v>
      </c>
      <c r="J456" s="39">
        <v>520.49</v>
      </c>
      <c r="K456" s="39">
        <v>11735.357</v>
      </c>
      <c r="L456" s="39">
        <v>827.74</v>
      </c>
      <c r="M456" s="39">
        <v>566.53</v>
      </c>
      <c r="N456" s="39">
        <v>62953.381999999998</v>
      </c>
      <c r="O456" s="39">
        <v>8958.2039999999997</v>
      </c>
      <c r="P456" s="39">
        <v>34251.271000000001</v>
      </c>
      <c r="Q456" s="39">
        <v>10798.759</v>
      </c>
      <c r="R456" s="39">
        <v>5408.2439999999997</v>
      </c>
      <c r="S456" s="39">
        <v>3536.904</v>
      </c>
      <c r="T456" s="39">
        <v>12901.815000000001</v>
      </c>
      <c r="U456" s="39">
        <v>590.14499999999998</v>
      </c>
      <c r="V456" s="39">
        <v>1619.723</v>
      </c>
      <c r="W456" s="39">
        <v>4572.7430000000004</v>
      </c>
      <c r="X456" s="39">
        <v>1055.8679999999999</v>
      </c>
      <c r="Y456" s="39">
        <v>3273.212</v>
      </c>
      <c r="Z456" s="39">
        <v>1121.2840000000001</v>
      </c>
      <c r="AA456" s="39">
        <v>267.351</v>
      </c>
      <c r="AB456" s="39">
        <v>401.48899999999998</v>
      </c>
    </row>
    <row r="457" spans="1:28" x14ac:dyDescent="0.2">
      <c r="A457" s="39"/>
      <c r="B457" s="39" t="s">
        <v>1306</v>
      </c>
      <c r="C457" s="39" t="s">
        <v>580</v>
      </c>
      <c r="D457" s="39" t="s">
        <v>581</v>
      </c>
      <c r="E457" s="39" t="s">
        <v>582</v>
      </c>
      <c r="F457" s="39" t="s">
        <v>583</v>
      </c>
      <c r="G457" s="39" t="s">
        <v>584</v>
      </c>
      <c r="H457" s="39" t="s">
        <v>579</v>
      </c>
      <c r="I457" s="39" t="s">
        <v>585</v>
      </c>
      <c r="J457" s="39" t="s">
        <v>586</v>
      </c>
      <c r="K457" s="39" t="s">
        <v>911</v>
      </c>
      <c r="L457" s="39" t="s">
        <v>912</v>
      </c>
      <c r="M457" s="39" t="s">
        <v>913</v>
      </c>
      <c r="N457" s="39" t="s">
        <v>914</v>
      </c>
      <c r="O457" s="39" t="s">
        <v>915</v>
      </c>
      <c r="P457" s="39" t="s">
        <v>916</v>
      </c>
      <c r="Q457" s="39" t="s">
        <v>917</v>
      </c>
      <c r="R457" s="39" t="s">
        <v>918</v>
      </c>
      <c r="S457" s="39" t="s">
        <v>919</v>
      </c>
      <c r="T457" s="39" t="s">
        <v>0</v>
      </c>
      <c r="U457" s="39" t="s">
        <v>920</v>
      </c>
      <c r="V457" s="39" t="s">
        <v>921</v>
      </c>
      <c r="W457" s="39" t="s">
        <v>922</v>
      </c>
      <c r="X457" s="39" t="s">
        <v>1307</v>
      </c>
      <c r="Y457" s="39" t="s">
        <v>1308</v>
      </c>
      <c r="Z457" s="39" t="s">
        <v>84</v>
      </c>
      <c r="AA457" s="39" t="s">
        <v>85</v>
      </c>
      <c r="AB457" s="39" t="s">
        <v>86</v>
      </c>
    </row>
    <row r="458" spans="1:28" x14ac:dyDescent="0.2">
      <c r="A458" s="39" t="s">
        <v>1844</v>
      </c>
      <c r="B458" s="39">
        <v>747</v>
      </c>
      <c r="C458" s="39">
        <v>162</v>
      </c>
      <c r="D458" s="39">
        <v>17</v>
      </c>
      <c r="E458" s="39">
        <v>45</v>
      </c>
      <c r="F458" s="39">
        <v>100</v>
      </c>
      <c r="G458" s="39">
        <v>288</v>
      </c>
      <c r="H458" s="39">
        <v>70</v>
      </c>
      <c r="I458" s="39">
        <v>82</v>
      </c>
      <c r="J458" s="39">
        <v>6</v>
      </c>
      <c r="K458" s="39">
        <v>109</v>
      </c>
      <c r="L458" s="39">
        <v>15</v>
      </c>
      <c r="M458" s="39">
        <v>11</v>
      </c>
      <c r="N458" s="39">
        <v>259</v>
      </c>
      <c r="O458" s="39">
        <v>33</v>
      </c>
      <c r="P458" s="39">
        <v>145</v>
      </c>
      <c r="Q458" s="39">
        <v>43</v>
      </c>
      <c r="R458" s="39">
        <v>29</v>
      </c>
      <c r="S458" s="39">
        <v>13</v>
      </c>
      <c r="T458" s="39">
        <v>51</v>
      </c>
      <c r="U458" s="39"/>
      <c r="V458" s="39"/>
      <c r="W458" s="39"/>
      <c r="X458" s="39"/>
      <c r="Y458" s="39">
        <v>13</v>
      </c>
      <c r="Z458" s="39">
        <v>39</v>
      </c>
      <c r="AA458" s="39"/>
      <c r="AB458" s="39"/>
    </row>
    <row r="459" spans="1:28" x14ac:dyDescent="0.2">
      <c r="A459" s="39" t="s">
        <v>1845</v>
      </c>
      <c r="B459" s="39">
        <v>13821</v>
      </c>
      <c r="C459" s="39">
        <v>3258</v>
      </c>
      <c r="D459" s="39">
        <v>229</v>
      </c>
      <c r="E459" s="39">
        <v>595</v>
      </c>
      <c r="F459" s="39">
        <v>2445</v>
      </c>
      <c r="G459" s="39">
        <v>3344</v>
      </c>
      <c r="H459" s="39">
        <v>590</v>
      </c>
      <c r="I459" s="39">
        <v>1438</v>
      </c>
      <c r="J459" s="39">
        <v>35</v>
      </c>
      <c r="K459" s="39">
        <v>1231</v>
      </c>
      <c r="L459" s="39">
        <v>23</v>
      </c>
      <c r="M459" s="39">
        <v>34</v>
      </c>
      <c r="N459" s="39">
        <v>6355</v>
      </c>
      <c r="O459" s="39">
        <v>712</v>
      </c>
      <c r="P459" s="39">
        <v>3842</v>
      </c>
      <c r="Q459" s="39">
        <v>1043</v>
      </c>
      <c r="R459" s="39">
        <v>519</v>
      </c>
      <c r="S459" s="39">
        <v>262</v>
      </c>
      <c r="T459" s="39">
        <v>924</v>
      </c>
      <c r="U459" s="39">
        <v>14</v>
      </c>
      <c r="V459" s="39">
        <v>132</v>
      </c>
      <c r="W459" s="39">
        <v>2</v>
      </c>
      <c r="X459" s="39">
        <v>2</v>
      </c>
      <c r="Y459" s="39">
        <v>44</v>
      </c>
      <c r="Z459" s="39">
        <v>716</v>
      </c>
      <c r="AA459" s="39">
        <v>2</v>
      </c>
      <c r="AB459" s="39">
        <v>12</v>
      </c>
    </row>
    <row r="460" spans="1:28" x14ac:dyDescent="0.2">
      <c r="A460" s="39" t="s">
        <v>1846</v>
      </c>
      <c r="B460" s="39">
        <v>163061</v>
      </c>
      <c r="C460" s="39">
        <v>36099</v>
      </c>
      <c r="D460" s="39">
        <v>3221</v>
      </c>
      <c r="E460" s="39">
        <v>8729</v>
      </c>
      <c r="F460" s="39">
        <v>24181</v>
      </c>
      <c r="G460" s="39">
        <v>40158</v>
      </c>
      <c r="H460" s="39">
        <v>9880</v>
      </c>
      <c r="I460" s="39">
        <v>14561</v>
      </c>
      <c r="J460" s="39">
        <v>610</v>
      </c>
      <c r="K460" s="39">
        <v>13419</v>
      </c>
      <c r="L460" s="39">
        <v>1001</v>
      </c>
      <c r="M460" s="39">
        <v>703</v>
      </c>
      <c r="N460" s="39">
        <v>72641</v>
      </c>
      <c r="O460" s="39">
        <v>10865</v>
      </c>
      <c r="P460" s="39">
        <v>38830</v>
      </c>
      <c r="Q460" s="39">
        <v>12432</v>
      </c>
      <c r="R460" s="39">
        <v>6327</v>
      </c>
      <c r="S460" s="39">
        <v>4261</v>
      </c>
      <c r="T460" s="39">
        <v>14399</v>
      </c>
      <c r="U460" s="39">
        <v>631</v>
      </c>
      <c r="V460" s="39">
        <v>1810</v>
      </c>
      <c r="W460" s="39">
        <v>4744</v>
      </c>
      <c r="X460" s="39">
        <v>1491</v>
      </c>
      <c r="Y460" s="39">
        <v>3592</v>
      </c>
      <c r="Z460" s="39">
        <v>1420</v>
      </c>
      <c r="AA460" s="39">
        <v>289</v>
      </c>
      <c r="AB460" s="39">
        <v>427</v>
      </c>
    </row>
    <row r="461" spans="1:28" x14ac:dyDescent="0.2">
      <c r="A461" s="39" t="s">
        <v>1847</v>
      </c>
      <c r="B461" s="39">
        <v>13828</v>
      </c>
      <c r="C461" s="39">
        <v>2993</v>
      </c>
      <c r="D461" s="39">
        <v>246</v>
      </c>
      <c r="E461" s="39">
        <v>790</v>
      </c>
      <c r="F461" s="39">
        <v>1963</v>
      </c>
      <c r="G461" s="39">
        <v>3105</v>
      </c>
      <c r="H461" s="39">
        <v>697</v>
      </c>
      <c r="I461" s="39">
        <v>1184</v>
      </c>
      <c r="J461" s="39">
        <v>51</v>
      </c>
      <c r="K461" s="39">
        <v>1031</v>
      </c>
      <c r="L461" s="39">
        <v>93</v>
      </c>
      <c r="M461" s="39">
        <v>49</v>
      </c>
      <c r="N461" s="39">
        <v>6078</v>
      </c>
      <c r="O461" s="39">
        <v>838</v>
      </c>
      <c r="P461" s="39">
        <v>3235</v>
      </c>
      <c r="Q461" s="39">
        <v>1131</v>
      </c>
      <c r="R461" s="39">
        <v>560</v>
      </c>
      <c r="S461" s="39">
        <v>320</v>
      </c>
      <c r="T461" s="39">
        <v>1664</v>
      </c>
      <c r="U461" s="39">
        <v>16</v>
      </c>
      <c r="V461" s="39">
        <v>126</v>
      </c>
      <c r="W461" s="39">
        <v>1509</v>
      </c>
      <c r="X461" s="39">
        <v>6</v>
      </c>
      <c r="Y461" s="39">
        <v>1</v>
      </c>
      <c r="Z461" s="39">
        <v>6</v>
      </c>
      <c r="AA461" s="39"/>
      <c r="AB461" s="39"/>
    </row>
    <row r="462" spans="1:28" x14ac:dyDescent="0.2">
      <c r="A462" s="39" t="s">
        <v>1848</v>
      </c>
      <c r="B462" s="39">
        <v>29233</v>
      </c>
      <c r="C462" s="39">
        <v>5626</v>
      </c>
      <c r="D462" s="39">
        <v>574</v>
      </c>
      <c r="E462" s="39">
        <v>1440</v>
      </c>
      <c r="F462" s="39">
        <v>3612</v>
      </c>
      <c r="G462" s="39">
        <v>6701</v>
      </c>
      <c r="H462" s="39">
        <v>1743</v>
      </c>
      <c r="I462" s="39">
        <v>2186</v>
      </c>
      <c r="J462" s="39">
        <v>140</v>
      </c>
      <c r="K462" s="39">
        <v>2277</v>
      </c>
      <c r="L462" s="39">
        <v>185</v>
      </c>
      <c r="M462" s="39">
        <v>170</v>
      </c>
      <c r="N462" s="39">
        <v>11642</v>
      </c>
      <c r="O462" s="39">
        <v>1752</v>
      </c>
      <c r="P462" s="39">
        <v>5971</v>
      </c>
      <c r="Q462" s="39">
        <v>2075</v>
      </c>
      <c r="R462" s="39">
        <v>1132</v>
      </c>
      <c r="S462" s="39">
        <v>717</v>
      </c>
      <c r="T462" s="39">
        <v>5278</v>
      </c>
      <c r="U462" s="39">
        <v>96</v>
      </c>
      <c r="V462" s="39">
        <v>312</v>
      </c>
      <c r="W462" s="39">
        <v>390</v>
      </c>
      <c r="X462" s="39">
        <v>903</v>
      </c>
      <c r="Y462" s="39">
        <v>2377</v>
      </c>
      <c r="Z462" s="39">
        <v>549</v>
      </c>
      <c r="AA462" s="39">
        <v>250</v>
      </c>
      <c r="AB462" s="39">
        <v>402</v>
      </c>
    </row>
    <row r="463" spans="1:28" x14ac:dyDescent="0.2">
      <c r="A463" s="39" t="s">
        <v>1849</v>
      </c>
      <c r="B463" s="39">
        <v>2686</v>
      </c>
      <c r="C463" s="39"/>
      <c r="D463" s="39"/>
      <c r="E463" s="39"/>
      <c r="F463" s="39"/>
      <c r="G463" s="39">
        <v>1</v>
      </c>
      <c r="H463" s="39"/>
      <c r="I463" s="39"/>
      <c r="J463" s="39"/>
      <c r="K463" s="39">
        <v>1</v>
      </c>
      <c r="L463" s="39"/>
      <c r="M463" s="39"/>
      <c r="N463" s="39"/>
      <c r="O463" s="39"/>
      <c r="P463" s="39"/>
      <c r="Q463" s="39"/>
      <c r="R463" s="39"/>
      <c r="S463" s="39"/>
      <c r="T463" s="39">
        <v>2685</v>
      </c>
      <c r="U463" s="39"/>
      <c r="V463" s="39"/>
      <c r="W463" s="39">
        <v>2685</v>
      </c>
      <c r="X463" s="39"/>
      <c r="Y463" s="39"/>
      <c r="Z463" s="39"/>
      <c r="AA463" s="39"/>
      <c r="AB463" s="39"/>
    </row>
    <row r="464" spans="1:28" x14ac:dyDescent="0.2">
      <c r="A464" s="39" t="s">
        <v>1850</v>
      </c>
      <c r="B464" s="39">
        <v>6007</v>
      </c>
      <c r="C464" s="39">
        <v>1148</v>
      </c>
      <c r="D464" s="39">
        <v>81</v>
      </c>
      <c r="E464" s="39">
        <v>182</v>
      </c>
      <c r="F464" s="39">
        <v>885</v>
      </c>
      <c r="G464" s="39">
        <v>1345</v>
      </c>
      <c r="H464" s="39">
        <v>266</v>
      </c>
      <c r="I464" s="39">
        <v>504</v>
      </c>
      <c r="J464" s="39">
        <v>9</v>
      </c>
      <c r="K464" s="39">
        <v>540</v>
      </c>
      <c r="L464" s="39">
        <v>12</v>
      </c>
      <c r="M464" s="39">
        <v>14</v>
      </c>
      <c r="N464" s="39">
        <v>2983</v>
      </c>
      <c r="O464" s="39">
        <v>298</v>
      </c>
      <c r="P464" s="39">
        <v>1935</v>
      </c>
      <c r="Q464" s="39">
        <v>441</v>
      </c>
      <c r="R464" s="39">
        <v>205</v>
      </c>
      <c r="S464" s="39">
        <v>106</v>
      </c>
      <c r="T464" s="39">
        <v>533</v>
      </c>
      <c r="U464" s="39"/>
      <c r="V464" s="39">
        <v>96</v>
      </c>
      <c r="W464" s="39"/>
      <c r="X464" s="39"/>
      <c r="Y464" s="39">
        <v>437</v>
      </c>
      <c r="Z464" s="39"/>
      <c r="AA464" s="39"/>
      <c r="AB464" s="39"/>
    </row>
    <row r="465" spans="1:28" x14ac:dyDescent="0.2">
      <c r="A465" s="39" t="s">
        <v>1851</v>
      </c>
      <c r="B465" s="39">
        <v>2342</v>
      </c>
      <c r="C465" s="39">
        <v>551</v>
      </c>
      <c r="D465" s="39">
        <v>57</v>
      </c>
      <c r="E465" s="39">
        <v>116</v>
      </c>
      <c r="F465" s="39">
        <v>378</v>
      </c>
      <c r="G465" s="39">
        <v>851</v>
      </c>
      <c r="H465" s="39">
        <v>214</v>
      </c>
      <c r="I465" s="39">
        <v>280</v>
      </c>
      <c r="J465" s="39">
        <v>39</v>
      </c>
      <c r="K465" s="39">
        <v>214</v>
      </c>
      <c r="L465" s="39">
        <v>52</v>
      </c>
      <c r="M465" s="39">
        <v>53</v>
      </c>
      <c r="N465" s="39">
        <v>828</v>
      </c>
      <c r="O465" s="39">
        <v>98</v>
      </c>
      <c r="P465" s="39">
        <v>460</v>
      </c>
      <c r="Q465" s="39">
        <v>147</v>
      </c>
      <c r="R465" s="39">
        <v>88</v>
      </c>
      <c r="S465" s="39">
        <v>42</v>
      </c>
      <c r="T465" s="39">
        <v>135</v>
      </c>
      <c r="U465" s="39"/>
      <c r="V465" s="39">
        <v>19</v>
      </c>
      <c r="W465" s="39">
        <v>1</v>
      </c>
      <c r="X465" s="39">
        <v>86</v>
      </c>
      <c r="Y465" s="39"/>
      <c r="Z465" s="39">
        <v>30</v>
      </c>
      <c r="AA465" s="39"/>
      <c r="AB465" s="39"/>
    </row>
    <row r="466" spans="1:28" x14ac:dyDescent="0.2">
      <c r="A466" s="39" t="s">
        <v>1852</v>
      </c>
      <c r="B466" s="39">
        <v>785</v>
      </c>
      <c r="C466" s="39">
        <v>2</v>
      </c>
      <c r="D466" s="39">
        <v>2</v>
      </c>
      <c r="E466" s="39"/>
      <c r="F466" s="39"/>
      <c r="G466" s="39">
        <v>773</v>
      </c>
      <c r="H466" s="39">
        <v>773</v>
      </c>
      <c r="I466" s="39"/>
      <c r="J466" s="39"/>
      <c r="K466" s="39"/>
      <c r="L466" s="39"/>
      <c r="M466" s="39"/>
      <c r="N466" s="39">
        <v>2</v>
      </c>
      <c r="O466" s="39"/>
      <c r="P466" s="39">
        <v>1</v>
      </c>
      <c r="Q466" s="39"/>
      <c r="R466" s="39">
        <v>1</v>
      </c>
      <c r="S466" s="39"/>
      <c r="T466" s="39">
        <v>8</v>
      </c>
      <c r="U466" s="39"/>
      <c r="V466" s="39">
        <v>1</v>
      </c>
      <c r="W466" s="39">
        <v>4</v>
      </c>
      <c r="X466" s="39">
        <v>2</v>
      </c>
      <c r="Y466" s="39">
        <v>1</v>
      </c>
      <c r="Z466" s="39"/>
      <c r="AA466" s="39"/>
      <c r="AB466" s="39"/>
    </row>
    <row r="467" spans="1:28" x14ac:dyDescent="0.2">
      <c r="A467" s="39" t="s">
        <v>1853</v>
      </c>
      <c r="B467" s="39">
        <v>68533</v>
      </c>
      <c r="C467" s="39">
        <v>16608</v>
      </c>
      <c r="D467" s="39">
        <v>1427</v>
      </c>
      <c r="E467" s="39">
        <v>4118</v>
      </c>
      <c r="F467" s="39">
        <v>11070</v>
      </c>
      <c r="G467" s="39">
        <v>16711</v>
      </c>
      <c r="H467" s="39">
        <v>3643</v>
      </c>
      <c r="I467" s="39">
        <v>6293</v>
      </c>
      <c r="J467" s="39">
        <v>224</v>
      </c>
      <c r="K467" s="39">
        <v>5886</v>
      </c>
      <c r="L467" s="39">
        <v>425</v>
      </c>
      <c r="M467" s="39">
        <v>241</v>
      </c>
      <c r="N467" s="39">
        <v>33279</v>
      </c>
      <c r="O467" s="39">
        <v>5050</v>
      </c>
      <c r="P467" s="39">
        <v>17038</v>
      </c>
      <c r="Q467" s="39">
        <v>5973</v>
      </c>
      <c r="R467" s="39">
        <v>3161</v>
      </c>
      <c r="S467" s="39">
        <v>2064</v>
      </c>
      <c r="T467" s="39">
        <v>1968</v>
      </c>
      <c r="U467" s="39">
        <v>342</v>
      </c>
      <c r="V467" s="39">
        <v>814</v>
      </c>
      <c r="W467" s="39">
        <v>44</v>
      </c>
      <c r="X467" s="39">
        <v>384</v>
      </c>
      <c r="Y467" s="39">
        <v>348</v>
      </c>
      <c r="Z467" s="39">
        <v>37</v>
      </c>
      <c r="AA467" s="39"/>
      <c r="AB467" s="39"/>
    </row>
    <row r="468" spans="1:28" x14ac:dyDescent="0.2">
      <c r="A468" s="39" t="s">
        <v>1854</v>
      </c>
      <c r="B468" s="39">
        <v>5180</v>
      </c>
      <c r="C468" s="39">
        <v>1210</v>
      </c>
      <c r="D468" s="39">
        <v>114</v>
      </c>
      <c r="E468" s="39">
        <v>321</v>
      </c>
      <c r="F468" s="39">
        <v>779</v>
      </c>
      <c r="G468" s="39">
        <v>1208</v>
      </c>
      <c r="H468" s="39">
        <v>241</v>
      </c>
      <c r="I468" s="39">
        <v>424</v>
      </c>
      <c r="J468" s="39">
        <v>14</v>
      </c>
      <c r="K468" s="39">
        <v>498</v>
      </c>
      <c r="L468" s="39">
        <v>12</v>
      </c>
      <c r="M468" s="39">
        <v>20</v>
      </c>
      <c r="N468" s="39">
        <v>2594</v>
      </c>
      <c r="O468" s="39">
        <v>328</v>
      </c>
      <c r="P468" s="39">
        <v>1378</v>
      </c>
      <c r="Q468" s="39">
        <v>523</v>
      </c>
      <c r="R468" s="39">
        <v>233</v>
      </c>
      <c r="S468" s="39">
        <v>139</v>
      </c>
      <c r="T468" s="39">
        <v>201</v>
      </c>
      <c r="U468" s="39">
        <v>17</v>
      </c>
      <c r="V468" s="39">
        <v>50</v>
      </c>
      <c r="W468" s="39"/>
      <c r="X468" s="39">
        <v>66</v>
      </c>
      <c r="Y468" s="39">
        <v>8</v>
      </c>
      <c r="Z468" s="39">
        <v>48</v>
      </c>
      <c r="AA468" s="39"/>
      <c r="AB468" s="39">
        <v>13</v>
      </c>
    </row>
    <row r="469" spans="1:28" x14ac:dyDescent="0.2">
      <c r="A469" s="39" t="s">
        <v>1855</v>
      </c>
      <c r="B469" s="39">
        <v>1535</v>
      </c>
      <c r="C469" s="39">
        <v>176</v>
      </c>
      <c r="D469" s="39">
        <v>28</v>
      </c>
      <c r="E469" s="39">
        <v>62</v>
      </c>
      <c r="F469" s="39">
        <v>86</v>
      </c>
      <c r="G469" s="39">
        <v>701</v>
      </c>
      <c r="H469" s="39">
        <v>535</v>
      </c>
      <c r="I469" s="39">
        <v>83</v>
      </c>
      <c r="J469" s="39">
        <v>7</v>
      </c>
      <c r="K469" s="39">
        <v>44</v>
      </c>
      <c r="L469" s="39">
        <v>19</v>
      </c>
      <c r="M469" s="39">
        <v>13</v>
      </c>
      <c r="N469" s="39">
        <v>598</v>
      </c>
      <c r="O469" s="39">
        <v>155</v>
      </c>
      <c r="P469" s="39">
        <v>296</v>
      </c>
      <c r="Q469" s="39">
        <v>95</v>
      </c>
      <c r="R469" s="39">
        <v>12</v>
      </c>
      <c r="S469" s="39">
        <v>41</v>
      </c>
      <c r="T469" s="39">
        <v>61</v>
      </c>
      <c r="U469" s="39"/>
      <c r="V469" s="39">
        <v>2</v>
      </c>
      <c r="W469" s="39"/>
      <c r="X469" s="39">
        <v>20</v>
      </c>
      <c r="Y469" s="39">
        <v>3</v>
      </c>
      <c r="Z469" s="39"/>
      <c r="AA469" s="39">
        <v>36</v>
      </c>
      <c r="AB469" s="39"/>
    </row>
    <row r="470" spans="1:28" x14ac:dyDescent="0.2">
      <c r="A470" s="39" t="s">
        <v>1856</v>
      </c>
      <c r="B470" s="39">
        <v>18699</v>
      </c>
      <c r="C470" s="39">
        <v>4440</v>
      </c>
      <c r="D470" s="39">
        <v>464</v>
      </c>
      <c r="E470" s="39">
        <v>1066</v>
      </c>
      <c r="F470" s="39">
        <v>2911</v>
      </c>
      <c r="G470" s="39">
        <v>5220</v>
      </c>
      <c r="H470" s="39">
        <v>1148</v>
      </c>
      <c r="I470" s="39">
        <v>2115</v>
      </c>
      <c r="J470" s="39">
        <v>85</v>
      </c>
      <c r="K470" s="39">
        <v>1601</v>
      </c>
      <c r="L470" s="39">
        <v>168</v>
      </c>
      <c r="M470" s="39">
        <v>103</v>
      </c>
      <c r="N470" s="39">
        <v>8135</v>
      </c>
      <c r="O470" s="39">
        <v>1630</v>
      </c>
      <c r="P470" s="39">
        <v>4579</v>
      </c>
      <c r="Q470" s="39">
        <v>971</v>
      </c>
      <c r="R470" s="39">
        <v>391</v>
      </c>
      <c r="S470" s="39">
        <v>569</v>
      </c>
      <c r="T470" s="39">
        <v>906</v>
      </c>
      <c r="U470" s="39">
        <v>147</v>
      </c>
      <c r="V470" s="39">
        <v>262</v>
      </c>
      <c r="W470" s="39">
        <v>111</v>
      </c>
      <c r="X470" s="39">
        <v>23</v>
      </c>
      <c r="Y470" s="39">
        <v>361</v>
      </c>
      <c r="Z470" s="39"/>
      <c r="AA470" s="39">
        <v>2</v>
      </c>
      <c r="AB470" s="39"/>
    </row>
    <row r="471" spans="1:28" x14ac:dyDescent="0.2">
      <c r="A471" s="39" t="s">
        <v>1857</v>
      </c>
      <c r="B471" s="39">
        <v>11653.101000000001</v>
      </c>
      <c r="C471" s="39">
        <v>2408.846</v>
      </c>
      <c r="D471" s="39">
        <v>185.958</v>
      </c>
      <c r="E471" s="39">
        <v>641.21299999999997</v>
      </c>
      <c r="F471" s="39">
        <v>1581.675</v>
      </c>
      <c r="G471" s="39">
        <v>2525.8290000000002</v>
      </c>
      <c r="H471" s="39">
        <v>566.12199999999996</v>
      </c>
      <c r="I471" s="39">
        <v>932.68399999999997</v>
      </c>
      <c r="J471" s="39">
        <v>40.216999999999999</v>
      </c>
      <c r="K471" s="39">
        <v>868.87900000000002</v>
      </c>
      <c r="L471" s="39">
        <v>76.84</v>
      </c>
      <c r="M471" s="39">
        <v>41.087000000000003</v>
      </c>
      <c r="N471" s="39">
        <v>5117.0230000000001</v>
      </c>
      <c r="O471" s="39">
        <v>698.03800000000001</v>
      </c>
      <c r="P471" s="39">
        <v>2751.0610000000001</v>
      </c>
      <c r="Q471" s="39">
        <v>941.28800000000001</v>
      </c>
      <c r="R471" s="39">
        <v>463.245</v>
      </c>
      <c r="S471" s="39">
        <v>263.39100000000002</v>
      </c>
      <c r="T471" s="39">
        <v>1601.403</v>
      </c>
      <c r="U471" s="39">
        <v>12.308999999999999</v>
      </c>
      <c r="V471" s="39">
        <v>109.428</v>
      </c>
      <c r="W471" s="39">
        <v>1468.5989999999999</v>
      </c>
      <c r="X471" s="39">
        <v>4.4669999999999996</v>
      </c>
      <c r="Y471" s="39">
        <v>1</v>
      </c>
      <c r="Z471" s="39">
        <v>5.6</v>
      </c>
      <c r="AA471" s="39"/>
      <c r="AB471" s="39"/>
    </row>
    <row r="472" spans="1:28" x14ac:dyDescent="0.2">
      <c r="A472" s="39" t="s">
        <v>1858</v>
      </c>
      <c r="B472" s="39">
        <v>25258.098000000002</v>
      </c>
      <c r="C472" s="39">
        <v>4766.5439999999999</v>
      </c>
      <c r="D472" s="39">
        <v>471.65100000000001</v>
      </c>
      <c r="E472" s="39">
        <v>1171.5429999999999</v>
      </c>
      <c r="F472" s="39">
        <v>3123.35</v>
      </c>
      <c r="G472" s="39">
        <v>5705.5780000000004</v>
      </c>
      <c r="H472" s="39">
        <v>1455.9010000000001</v>
      </c>
      <c r="I472" s="39">
        <v>1829.424</v>
      </c>
      <c r="J472" s="39">
        <v>121.072</v>
      </c>
      <c r="K472" s="39">
        <v>1998.133</v>
      </c>
      <c r="L472" s="39">
        <v>160.184</v>
      </c>
      <c r="M472" s="39">
        <v>140.864</v>
      </c>
      <c r="N472" s="39">
        <v>10056.064</v>
      </c>
      <c r="O472" s="39">
        <v>1473.1579999999999</v>
      </c>
      <c r="P472" s="39">
        <v>5232.1589999999997</v>
      </c>
      <c r="Q472" s="39">
        <v>1776.5530000000001</v>
      </c>
      <c r="R472" s="39">
        <v>977.66200000000003</v>
      </c>
      <c r="S472" s="39">
        <v>596.53200000000004</v>
      </c>
      <c r="T472" s="39">
        <v>4729.9120000000003</v>
      </c>
      <c r="U472" s="39">
        <v>87.573999999999998</v>
      </c>
      <c r="V472" s="39">
        <v>284.50099999999998</v>
      </c>
      <c r="W472" s="39">
        <v>369.92700000000002</v>
      </c>
      <c r="X472" s="39">
        <v>661.15899999999999</v>
      </c>
      <c r="Y472" s="39">
        <v>2232.5459999999998</v>
      </c>
      <c r="Z472" s="39">
        <v>490.75900000000001</v>
      </c>
      <c r="AA472" s="39">
        <v>225.37700000000001</v>
      </c>
      <c r="AB472" s="39">
        <v>378.06900000000002</v>
      </c>
    </row>
    <row r="473" spans="1:28" x14ac:dyDescent="0.2">
      <c r="A473" s="39" t="s">
        <v>1859</v>
      </c>
      <c r="B473" s="39">
        <v>2586.6680000000001</v>
      </c>
      <c r="C473" s="39"/>
      <c r="D473" s="39"/>
      <c r="E473" s="39"/>
      <c r="F473" s="39"/>
      <c r="G473" s="39">
        <v>0.85299999999999998</v>
      </c>
      <c r="H473" s="39"/>
      <c r="I473" s="39"/>
      <c r="J473" s="39"/>
      <c r="K473" s="39">
        <v>0.85299999999999998</v>
      </c>
      <c r="L473" s="39"/>
      <c r="M473" s="39"/>
      <c r="N473" s="39"/>
      <c r="O473" s="39"/>
      <c r="P473" s="39"/>
      <c r="Q473" s="39"/>
      <c r="R473" s="39"/>
      <c r="S473" s="39"/>
      <c r="T473" s="39">
        <v>2585.8150000000001</v>
      </c>
      <c r="U473" s="39"/>
      <c r="V473" s="39"/>
      <c r="W473" s="39">
        <v>2585.8150000000001</v>
      </c>
      <c r="X473" s="39"/>
      <c r="Y473" s="39"/>
      <c r="Z473" s="39"/>
      <c r="AA473" s="39"/>
      <c r="AB473" s="39"/>
    </row>
    <row r="474" spans="1:28" x14ac:dyDescent="0.2">
      <c r="A474" s="39" t="s">
        <v>1860</v>
      </c>
      <c r="B474" s="39">
        <v>5423.7259999999997</v>
      </c>
      <c r="C474" s="39">
        <v>1043.271</v>
      </c>
      <c r="D474" s="39">
        <v>67.293000000000006</v>
      </c>
      <c r="E474" s="39">
        <v>164.07300000000001</v>
      </c>
      <c r="F474" s="39">
        <v>811.90499999999997</v>
      </c>
      <c r="G474" s="39">
        <v>1184.241</v>
      </c>
      <c r="H474" s="39">
        <v>243.83799999999999</v>
      </c>
      <c r="I474" s="39">
        <v>427.209</v>
      </c>
      <c r="J474" s="39">
        <v>8</v>
      </c>
      <c r="K474" s="39">
        <v>482.00099999999998</v>
      </c>
      <c r="L474" s="39">
        <v>11.14</v>
      </c>
      <c r="M474" s="39">
        <v>12.053000000000001</v>
      </c>
      <c r="N474" s="39">
        <v>2692.6979999999999</v>
      </c>
      <c r="O474" s="39">
        <v>253.286</v>
      </c>
      <c r="P474" s="39">
        <v>1771.326</v>
      </c>
      <c r="Q474" s="39">
        <v>397.25599999999997</v>
      </c>
      <c r="R474" s="39">
        <v>175.405</v>
      </c>
      <c r="S474" s="39">
        <v>95.424999999999997</v>
      </c>
      <c r="T474" s="39">
        <v>503.51600000000002</v>
      </c>
      <c r="U474" s="39"/>
      <c r="V474" s="39">
        <v>85.432000000000002</v>
      </c>
      <c r="W474" s="39"/>
      <c r="X474" s="39"/>
      <c r="Y474" s="39">
        <v>418.084</v>
      </c>
      <c r="Z474" s="39"/>
      <c r="AA474" s="39"/>
      <c r="AB474" s="39"/>
    </row>
    <row r="475" spans="1:28" x14ac:dyDescent="0.2">
      <c r="A475" s="39" t="s">
        <v>1861</v>
      </c>
      <c r="B475" s="39">
        <v>1958.1890000000001</v>
      </c>
      <c r="C475" s="39">
        <v>472.17700000000002</v>
      </c>
      <c r="D475" s="39">
        <v>46.779000000000003</v>
      </c>
      <c r="E475" s="39">
        <v>99.896000000000001</v>
      </c>
      <c r="F475" s="39">
        <v>325.50200000000001</v>
      </c>
      <c r="G475" s="39">
        <v>703.17600000000004</v>
      </c>
      <c r="H475" s="39">
        <v>168.637</v>
      </c>
      <c r="I475" s="39">
        <v>235.43799999999999</v>
      </c>
      <c r="J475" s="39">
        <v>33.789000000000001</v>
      </c>
      <c r="K475" s="39">
        <v>182.018</v>
      </c>
      <c r="L475" s="39">
        <v>42.024999999999999</v>
      </c>
      <c r="M475" s="39">
        <v>41.268999999999998</v>
      </c>
      <c r="N475" s="39">
        <v>701.79700000000003</v>
      </c>
      <c r="O475" s="39">
        <v>73.134</v>
      </c>
      <c r="P475" s="39">
        <v>399.49400000000003</v>
      </c>
      <c r="Q475" s="39">
        <v>130.566</v>
      </c>
      <c r="R475" s="39">
        <v>72.38</v>
      </c>
      <c r="S475" s="39">
        <v>26.222999999999999</v>
      </c>
      <c r="T475" s="39">
        <v>81.039000000000001</v>
      </c>
      <c r="U475" s="39"/>
      <c r="V475" s="39">
        <v>18.292999999999999</v>
      </c>
      <c r="W475" s="39">
        <v>1</v>
      </c>
      <c r="X475" s="39">
        <v>39.545999999999999</v>
      </c>
      <c r="Y475" s="39"/>
      <c r="Z475" s="39">
        <v>22.2</v>
      </c>
      <c r="AA475" s="39"/>
      <c r="AB475" s="39"/>
    </row>
    <row r="476" spans="1:28" x14ac:dyDescent="0.2">
      <c r="A476" s="39" t="s">
        <v>1862</v>
      </c>
      <c r="B476" s="39">
        <v>599.553</v>
      </c>
      <c r="C476" s="39">
        <v>2</v>
      </c>
      <c r="D476" s="39">
        <v>2</v>
      </c>
      <c r="E476" s="39"/>
      <c r="F476" s="39"/>
      <c r="G476" s="39">
        <v>589.53</v>
      </c>
      <c r="H476" s="39">
        <v>589.53</v>
      </c>
      <c r="I476" s="39"/>
      <c r="J476" s="39"/>
      <c r="K476" s="39"/>
      <c r="L476" s="39"/>
      <c r="M476" s="39"/>
      <c r="N476" s="39">
        <v>1.4</v>
      </c>
      <c r="O476" s="39"/>
      <c r="P476" s="39">
        <v>0.4</v>
      </c>
      <c r="Q476" s="39"/>
      <c r="R476" s="39">
        <v>1</v>
      </c>
      <c r="S476" s="39"/>
      <c r="T476" s="39">
        <v>6.6230000000000002</v>
      </c>
      <c r="U476" s="39"/>
      <c r="V476" s="39">
        <v>0.4</v>
      </c>
      <c r="W476" s="39">
        <v>3.75</v>
      </c>
      <c r="X476" s="39">
        <v>1.5</v>
      </c>
      <c r="Y476" s="39">
        <v>0.97299999999999998</v>
      </c>
      <c r="Z476" s="39"/>
      <c r="AA476" s="39"/>
      <c r="AB476" s="39"/>
    </row>
    <row r="477" spans="1:28" x14ac:dyDescent="0.2">
      <c r="A477" s="39" t="s">
        <v>1863</v>
      </c>
      <c r="B477" s="39">
        <v>59892.002</v>
      </c>
      <c r="C477" s="39">
        <v>14416.532999999999</v>
      </c>
      <c r="D477" s="39">
        <v>1181.527</v>
      </c>
      <c r="E477" s="39">
        <v>3540.6</v>
      </c>
      <c r="F477" s="39">
        <v>9694.4060000000009</v>
      </c>
      <c r="G477" s="39">
        <v>14185.023999999999</v>
      </c>
      <c r="H477" s="39">
        <v>3054.2649999999999</v>
      </c>
      <c r="I477" s="39">
        <v>5265.7479999999996</v>
      </c>
      <c r="J477" s="39">
        <v>186.70099999999999</v>
      </c>
      <c r="K477" s="39">
        <v>5133.0119999999997</v>
      </c>
      <c r="L477" s="39">
        <v>353.51100000000002</v>
      </c>
      <c r="M477" s="39">
        <v>191.78700000000001</v>
      </c>
      <c r="N477" s="39">
        <v>29630.996999999999</v>
      </c>
      <c r="O477" s="39">
        <v>4358.6090000000004</v>
      </c>
      <c r="P477" s="39">
        <v>15382.566999999999</v>
      </c>
      <c r="Q477" s="39">
        <v>5362.3370000000004</v>
      </c>
      <c r="R477" s="39">
        <v>2776.0210000000002</v>
      </c>
      <c r="S477" s="39">
        <v>1751.463</v>
      </c>
      <c r="T477" s="39">
        <v>1659.4480000000001</v>
      </c>
      <c r="U477" s="39">
        <v>339.31200000000001</v>
      </c>
      <c r="V477" s="39">
        <v>733.64599999999996</v>
      </c>
      <c r="W477" s="39">
        <v>41.134999999999998</v>
      </c>
      <c r="X477" s="39">
        <v>264.86900000000003</v>
      </c>
      <c r="Y477" s="39">
        <v>247.286</v>
      </c>
      <c r="Z477" s="39">
        <v>33.200000000000003</v>
      </c>
      <c r="AA477" s="39"/>
      <c r="AB477" s="39"/>
    </row>
    <row r="478" spans="1:28" x14ac:dyDescent="0.2">
      <c r="A478" s="39" t="s">
        <v>1864</v>
      </c>
      <c r="B478" s="39">
        <v>4458.0389999999998</v>
      </c>
      <c r="C478" s="39">
        <v>1026.8969999999999</v>
      </c>
      <c r="D478" s="39">
        <v>95.494</v>
      </c>
      <c r="E478" s="39">
        <v>272.14600000000002</v>
      </c>
      <c r="F478" s="39">
        <v>659.25699999999995</v>
      </c>
      <c r="G478" s="39">
        <v>1050.586</v>
      </c>
      <c r="H478" s="39">
        <v>208.51900000000001</v>
      </c>
      <c r="I478" s="39">
        <v>358.50700000000001</v>
      </c>
      <c r="J478" s="39">
        <v>13.346</v>
      </c>
      <c r="K478" s="39">
        <v>441.09300000000002</v>
      </c>
      <c r="L478" s="39">
        <v>10.7</v>
      </c>
      <c r="M478" s="39">
        <v>18.420999999999999</v>
      </c>
      <c r="N478" s="39">
        <v>2248.6669999999999</v>
      </c>
      <c r="O478" s="39">
        <v>294.38200000000001</v>
      </c>
      <c r="P478" s="39">
        <v>1185.758</v>
      </c>
      <c r="Q478" s="39">
        <v>461.50900000000001</v>
      </c>
      <c r="R478" s="39">
        <v>191.10900000000001</v>
      </c>
      <c r="S478" s="39">
        <v>115.90900000000001</v>
      </c>
      <c r="T478" s="39">
        <v>131.88900000000001</v>
      </c>
      <c r="U478" s="39">
        <v>14.823</v>
      </c>
      <c r="V478" s="39">
        <v>39.267000000000003</v>
      </c>
      <c r="W478" s="39"/>
      <c r="X478" s="39">
        <v>34.353999999999999</v>
      </c>
      <c r="Y478" s="39">
        <v>7.5</v>
      </c>
      <c r="Z478" s="39">
        <v>25.277999999999999</v>
      </c>
      <c r="AA478" s="39"/>
      <c r="AB478" s="39">
        <v>10.667</v>
      </c>
    </row>
    <row r="479" spans="1:28" x14ac:dyDescent="0.2">
      <c r="A479" s="39" t="s">
        <v>1865</v>
      </c>
      <c r="B479" s="39">
        <v>1231.915</v>
      </c>
      <c r="C479" s="39">
        <v>140.64599999999999</v>
      </c>
      <c r="D479" s="39">
        <v>17.213999999999999</v>
      </c>
      <c r="E479" s="39">
        <v>48.301000000000002</v>
      </c>
      <c r="F479" s="39">
        <v>75.131</v>
      </c>
      <c r="G479" s="39">
        <v>522.52099999999996</v>
      </c>
      <c r="H479" s="39">
        <v>389.83699999999999</v>
      </c>
      <c r="I479" s="39">
        <v>66.850999999999999</v>
      </c>
      <c r="J479" s="39">
        <v>5.7069999999999999</v>
      </c>
      <c r="K479" s="39">
        <v>34.319000000000003</v>
      </c>
      <c r="L479" s="39">
        <v>16.327000000000002</v>
      </c>
      <c r="M479" s="39">
        <v>9.48</v>
      </c>
      <c r="N479" s="39">
        <v>516.36199999999997</v>
      </c>
      <c r="O479" s="39">
        <v>138.66300000000001</v>
      </c>
      <c r="P479" s="39">
        <v>255.87299999999999</v>
      </c>
      <c r="Q479" s="39">
        <v>78.628</v>
      </c>
      <c r="R479" s="39">
        <v>8.9179999999999993</v>
      </c>
      <c r="S479" s="39">
        <v>34.28</v>
      </c>
      <c r="T479" s="39">
        <v>52.386000000000003</v>
      </c>
      <c r="U479" s="39"/>
      <c r="V479" s="39">
        <v>2</v>
      </c>
      <c r="W479" s="39"/>
      <c r="X479" s="39">
        <v>14.879</v>
      </c>
      <c r="Y479" s="39">
        <v>2.56</v>
      </c>
      <c r="Z479" s="39"/>
      <c r="AA479" s="39">
        <v>32.947000000000003</v>
      </c>
      <c r="AB479" s="39"/>
    </row>
    <row r="480" spans="1:28" x14ac:dyDescent="0.2">
      <c r="A480" s="39" t="s">
        <v>1866</v>
      </c>
      <c r="B480" s="39">
        <v>13749.413</v>
      </c>
      <c r="C480" s="39">
        <v>3209.4609999999998</v>
      </c>
      <c r="D480" s="39">
        <v>321.17399999999998</v>
      </c>
      <c r="E480" s="39">
        <v>749.54399999999998</v>
      </c>
      <c r="F480" s="39">
        <v>2138.7429999999999</v>
      </c>
      <c r="G480" s="39">
        <v>4050.5340000000001</v>
      </c>
      <c r="H480" s="39">
        <v>873.21199999999999</v>
      </c>
      <c r="I480" s="39">
        <v>1608.4829999999999</v>
      </c>
      <c r="J480" s="39">
        <v>67.531000000000006</v>
      </c>
      <c r="K480" s="39">
        <v>1304.7</v>
      </c>
      <c r="L480" s="39">
        <v>116.985</v>
      </c>
      <c r="M480" s="39">
        <v>79.623000000000005</v>
      </c>
      <c r="N480" s="39">
        <v>5679.143</v>
      </c>
      <c r="O480" s="39">
        <v>974.02300000000002</v>
      </c>
      <c r="P480" s="39">
        <v>3411.0390000000002</v>
      </c>
      <c r="Q480" s="39">
        <v>646.72799999999995</v>
      </c>
      <c r="R480" s="39">
        <v>259.077</v>
      </c>
      <c r="S480" s="39">
        <v>388.27600000000001</v>
      </c>
      <c r="T480" s="39">
        <v>810.27499999999998</v>
      </c>
      <c r="U480" s="39">
        <v>118.815</v>
      </c>
      <c r="V480" s="39">
        <v>237.22499999999999</v>
      </c>
      <c r="W480" s="39">
        <v>106.199</v>
      </c>
      <c r="X480" s="39">
        <v>20.266999999999999</v>
      </c>
      <c r="Y480" s="39">
        <v>326.16899999999998</v>
      </c>
      <c r="Z480" s="39"/>
      <c r="AA480" s="39">
        <v>1.6</v>
      </c>
      <c r="AB480" s="39"/>
    </row>
    <row r="481" spans="1:28" x14ac:dyDescent="0.2">
      <c r="A481" s="39" t="s">
        <v>1867</v>
      </c>
      <c r="B481" s="39">
        <v>590.55399999999997</v>
      </c>
      <c r="C481" s="39">
        <v>126.669</v>
      </c>
      <c r="D481" s="39">
        <v>14.489000000000001</v>
      </c>
      <c r="E481" s="39">
        <v>35.276000000000003</v>
      </c>
      <c r="F481" s="39">
        <v>76.903999999999996</v>
      </c>
      <c r="G481" s="39">
        <v>231.80099999999999</v>
      </c>
      <c r="H481" s="39">
        <v>57.399000000000001</v>
      </c>
      <c r="I481" s="39">
        <v>64.44</v>
      </c>
      <c r="J481" s="39">
        <v>6</v>
      </c>
      <c r="K481" s="39">
        <v>79.924000000000007</v>
      </c>
      <c r="L481" s="39">
        <v>13.907</v>
      </c>
      <c r="M481" s="39">
        <v>10.131</v>
      </c>
      <c r="N481" s="39">
        <v>203.98400000000001</v>
      </c>
      <c r="O481" s="39">
        <v>25.294</v>
      </c>
      <c r="P481" s="39">
        <v>108.53</v>
      </c>
      <c r="Q481" s="39">
        <v>35.664000000000001</v>
      </c>
      <c r="R481" s="39">
        <v>24.847000000000001</v>
      </c>
      <c r="S481" s="39">
        <v>9.6489999999999991</v>
      </c>
      <c r="T481" s="39">
        <v>28.1</v>
      </c>
      <c r="U481" s="39"/>
      <c r="V481" s="39"/>
      <c r="W481" s="39"/>
      <c r="X481" s="39"/>
      <c r="Y481" s="39">
        <v>10.7</v>
      </c>
      <c r="Z481" s="39">
        <v>17.399999999999999</v>
      </c>
      <c r="AA481" s="39"/>
      <c r="AB481" s="39"/>
    </row>
    <row r="482" spans="1:28" x14ac:dyDescent="0.2">
      <c r="A482" s="39" t="s">
        <v>1868</v>
      </c>
      <c r="B482" s="39">
        <v>12517.098</v>
      </c>
      <c r="C482" s="39">
        <v>2940.1970000000001</v>
      </c>
      <c r="D482" s="39">
        <v>195.98699999999999</v>
      </c>
      <c r="E482" s="39">
        <v>529.46699999999998</v>
      </c>
      <c r="F482" s="39">
        <v>2214.7429999999999</v>
      </c>
      <c r="G482" s="39">
        <v>2900.1379999999999</v>
      </c>
      <c r="H482" s="39">
        <v>496.233</v>
      </c>
      <c r="I482" s="39">
        <v>1244.2280000000001</v>
      </c>
      <c r="J482" s="39">
        <v>25.018999999999998</v>
      </c>
      <c r="K482" s="39">
        <v>1089.7760000000001</v>
      </c>
      <c r="L482" s="39">
        <v>17.879000000000001</v>
      </c>
      <c r="M482" s="39">
        <v>27.003</v>
      </c>
      <c r="N482" s="39">
        <v>5866.52</v>
      </c>
      <c r="O482" s="39">
        <v>647.64700000000005</v>
      </c>
      <c r="P482" s="39">
        <v>3562.9319999999998</v>
      </c>
      <c r="Q482" s="39">
        <v>965.56700000000001</v>
      </c>
      <c r="R482" s="39">
        <v>457.18599999999998</v>
      </c>
      <c r="S482" s="39">
        <v>233.18799999999999</v>
      </c>
      <c r="T482" s="39">
        <v>810.24300000000005</v>
      </c>
      <c r="U482" s="39">
        <v>12.7</v>
      </c>
      <c r="V482" s="39">
        <v>129.30000000000001</v>
      </c>
      <c r="W482" s="39">
        <v>1.7</v>
      </c>
      <c r="X482" s="39">
        <v>1.3</v>
      </c>
      <c r="Y482" s="39">
        <v>37.424999999999997</v>
      </c>
      <c r="Z482" s="39">
        <v>617.91800000000001</v>
      </c>
      <c r="AA482" s="39">
        <v>2</v>
      </c>
      <c r="AB482" s="39">
        <v>7.9</v>
      </c>
    </row>
    <row r="483" spans="1:28" x14ac:dyDescent="0.2">
      <c r="A483" s="39" t="s">
        <v>1869</v>
      </c>
      <c r="B483" s="39">
        <v>139918.356</v>
      </c>
      <c r="C483" s="39">
        <v>30553.241000000002</v>
      </c>
      <c r="D483" s="39">
        <v>2599.5659999999998</v>
      </c>
      <c r="E483" s="39">
        <v>7252.0590000000002</v>
      </c>
      <c r="F483" s="39">
        <v>20701.616000000002</v>
      </c>
      <c r="G483" s="39">
        <v>33649.811000000002</v>
      </c>
      <c r="H483" s="39">
        <v>8103.4930000000004</v>
      </c>
      <c r="I483" s="39">
        <v>12033.012000000001</v>
      </c>
      <c r="J483" s="39">
        <v>507.38200000000001</v>
      </c>
      <c r="K483" s="39">
        <v>11614.708000000001</v>
      </c>
      <c r="L483" s="39">
        <v>819.49800000000005</v>
      </c>
      <c r="M483" s="39">
        <v>571.71799999999996</v>
      </c>
      <c r="N483" s="39">
        <v>62714.654999999999</v>
      </c>
      <c r="O483" s="39">
        <v>8936.2340000000004</v>
      </c>
      <c r="P483" s="39">
        <v>34061.139000000003</v>
      </c>
      <c r="Q483" s="39">
        <v>10796.096</v>
      </c>
      <c r="R483" s="39">
        <v>5406.85</v>
      </c>
      <c r="S483" s="39">
        <v>3514.3359999999998</v>
      </c>
      <c r="T483" s="39">
        <v>13000.648999999999</v>
      </c>
      <c r="U483" s="39">
        <v>585.53300000000002</v>
      </c>
      <c r="V483" s="39">
        <v>1639.492</v>
      </c>
      <c r="W483" s="39">
        <v>4578.125</v>
      </c>
      <c r="X483" s="39">
        <v>1042.3409999999999</v>
      </c>
      <c r="Y483" s="39">
        <v>3284.2429999999999</v>
      </c>
      <c r="Z483" s="39">
        <v>1212.355</v>
      </c>
      <c r="AA483" s="39">
        <v>261.92399999999998</v>
      </c>
      <c r="AB483" s="39">
        <v>396.63600000000002</v>
      </c>
    </row>
    <row r="484" spans="1:28" x14ac:dyDescent="0.2">
      <c r="A484" s="39"/>
      <c r="B484" s="39" t="s">
        <v>1306</v>
      </c>
      <c r="C484" s="39" t="s">
        <v>580</v>
      </c>
      <c r="D484" s="39" t="s">
        <v>581</v>
      </c>
      <c r="E484" s="39" t="s">
        <v>582</v>
      </c>
      <c r="F484" s="39" t="s">
        <v>583</v>
      </c>
      <c r="G484" s="39" t="s">
        <v>584</v>
      </c>
      <c r="H484" s="39" t="s">
        <v>579</v>
      </c>
      <c r="I484" s="39" t="s">
        <v>585</v>
      </c>
      <c r="J484" s="39" t="s">
        <v>586</v>
      </c>
      <c r="K484" s="39" t="s">
        <v>911</v>
      </c>
      <c r="L484" s="39" t="s">
        <v>912</v>
      </c>
      <c r="M484" s="39" t="s">
        <v>913</v>
      </c>
      <c r="N484" s="39" t="s">
        <v>914</v>
      </c>
      <c r="O484" s="39" t="s">
        <v>915</v>
      </c>
      <c r="P484" s="39" t="s">
        <v>916</v>
      </c>
      <c r="Q484" s="39" t="s">
        <v>917</v>
      </c>
      <c r="R484" s="39" t="s">
        <v>918</v>
      </c>
      <c r="S484" s="39" t="s">
        <v>919</v>
      </c>
      <c r="T484" s="39" t="s">
        <v>0</v>
      </c>
      <c r="U484" s="39" t="s">
        <v>920</v>
      </c>
      <c r="V484" s="39" t="s">
        <v>921</v>
      </c>
      <c r="W484" s="39" t="s">
        <v>922</v>
      </c>
      <c r="X484" s="39" t="s">
        <v>1307</v>
      </c>
      <c r="Y484" s="39" t="s">
        <v>1308</v>
      </c>
      <c r="Z484" s="39" t="s">
        <v>84</v>
      </c>
      <c r="AA484" s="39" t="s">
        <v>85</v>
      </c>
      <c r="AB484" s="39" t="s">
        <v>86</v>
      </c>
    </row>
    <row r="485" spans="1:28" x14ac:dyDescent="0.2">
      <c r="A485" s="39" t="s">
        <v>1871</v>
      </c>
      <c r="B485" s="39">
        <v>754</v>
      </c>
      <c r="C485" s="39">
        <v>167</v>
      </c>
      <c r="D485" s="39">
        <v>17</v>
      </c>
      <c r="E485" s="39">
        <v>47</v>
      </c>
      <c r="F485" s="39">
        <v>103</v>
      </c>
      <c r="G485" s="39">
        <v>288</v>
      </c>
      <c r="H485" s="39">
        <v>70</v>
      </c>
      <c r="I485" s="39">
        <v>82</v>
      </c>
      <c r="J485" s="39">
        <v>6</v>
      </c>
      <c r="K485" s="39">
        <v>109</v>
      </c>
      <c r="L485" s="39">
        <v>14</v>
      </c>
      <c r="M485" s="39">
        <v>11</v>
      </c>
      <c r="N485" s="39">
        <v>261</v>
      </c>
      <c r="O485" s="39">
        <v>33</v>
      </c>
      <c r="P485" s="39">
        <v>145</v>
      </c>
      <c r="Q485" s="39">
        <v>41</v>
      </c>
      <c r="R485" s="39">
        <v>29</v>
      </c>
      <c r="S485" s="39">
        <v>16</v>
      </c>
      <c r="T485" s="39">
        <v>53</v>
      </c>
      <c r="U485" s="39"/>
      <c r="V485" s="39"/>
      <c r="W485" s="39"/>
      <c r="X485" s="39"/>
      <c r="Y485" s="39">
        <v>13</v>
      </c>
      <c r="Z485" s="39">
        <v>41</v>
      </c>
      <c r="AA485" s="39"/>
      <c r="AB485" s="39"/>
    </row>
    <row r="486" spans="1:28" x14ac:dyDescent="0.2">
      <c r="A486" s="39" t="s">
        <v>1872</v>
      </c>
      <c r="B486" s="39">
        <v>13707</v>
      </c>
      <c r="C486" s="39">
        <v>3232</v>
      </c>
      <c r="D486" s="39">
        <v>227</v>
      </c>
      <c r="E486" s="39">
        <v>595</v>
      </c>
      <c r="F486" s="39">
        <v>2421</v>
      </c>
      <c r="G486" s="39">
        <v>3314</v>
      </c>
      <c r="H486" s="39">
        <v>588</v>
      </c>
      <c r="I486" s="39">
        <v>1416</v>
      </c>
      <c r="J486" s="39">
        <v>35</v>
      </c>
      <c r="K486" s="39">
        <v>1221</v>
      </c>
      <c r="L486" s="39">
        <v>23</v>
      </c>
      <c r="M486" s="39">
        <v>37</v>
      </c>
      <c r="N486" s="39">
        <v>6324</v>
      </c>
      <c r="O486" s="39">
        <v>703</v>
      </c>
      <c r="P486" s="39">
        <v>3807</v>
      </c>
      <c r="Q486" s="39">
        <v>1052</v>
      </c>
      <c r="R486" s="39">
        <v>520</v>
      </c>
      <c r="S486" s="39">
        <v>265</v>
      </c>
      <c r="T486" s="39">
        <v>893</v>
      </c>
      <c r="U486" s="39">
        <v>14</v>
      </c>
      <c r="V486" s="39">
        <v>132</v>
      </c>
      <c r="W486" s="39">
        <v>3</v>
      </c>
      <c r="X486" s="39">
        <v>2</v>
      </c>
      <c r="Y486" s="39">
        <v>41</v>
      </c>
      <c r="Z486" s="39">
        <v>688</v>
      </c>
      <c r="AA486" s="39">
        <v>2</v>
      </c>
      <c r="AB486" s="39">
        <v>11</v>
      </c>
    </row>
    <row r="487" spans="1:28" x14ac:dyDescent="0.2">
      <c r="A487" s="39" t="s">
        <v>1873</v>
      </c>
      <c r="B487" s="39">
        <v>162254</v>
      </c>
      <c r="C487" s="39">
        <v>35952</v>
      </c>
      <c r="D487" s="39">
        <v>3215</v>
      </c>
      <c r="E487" s="39">
        <v>8687</v>
      </c>
      <c r="F487" s="39">
        <v>24080</v>
      </c>
      <c r="G487" s="39">
        <v>39826</v>
      </c>
      <c r="H487" s="39">
        <v>9828</v>
      </c>
      <c r="I487" s="39">
        <v>14476</v>
      </c>
      <c r="J487" s="39">
        <v>612</v>
      </c>
      <c r="K487" s="39">
        <v>13214</v>
      </c>
      <c r="L487" s="39">
        <v>1004</v>
      </c>
      <c r="M487" s="39">
        <v>706</v>
      </c>
      <c r="N487" s="39">
        <v>72364</v>
      </c>
      <c r="O487" s="39">
        <v>10835</v>
      </c>
      <c r="P487" s="39">
        <v>38588</v>
      </c>
      <c r="Q487" s="39">
        <v>12442</v>
      </c>
      <c r="R487" s="39">
        <v>6303</v>
      </c>
      <c r="S487" s="39">
        <v>4259</v>
      </c>
      <c r="T487" s="39">
        <v>14343</v>
      </c>
      <c r="U487" s="39">
        <v>635</v>
      </c>
      <c r="V487" s="39">
        <v>1809</v>
      </c>
      <c r="W487" s="39">
        <v>4751</v>
      </c>
      <c r="X487" s="39">
        <v>1472</v>
      </c>
      <c r="Y487" s="39">
        <v>3571</v>
      </c>
      <c r="Z487" s="39">
        <v>1396</v>
      </c>
      <c r="AA487" s="39">
        <v>286</v>
      </c>
      <c r="AB487" s="39">
        <v>430</v>
      </c>
    </row>
    <row r="488" spans="1:28" x14ac:dyDescent="0.2">
      <c r="A488" s="39" t="s">
        <v>1874</v>
      </c>
      <c r="B488" s="39">
        <v>13781</v>
      </c>
      <c r="C488" s="39">
        <v>2965</v>
      </c>
      <c r="D488" s="39">
        <v>240</v>
      </c>
      <c r="E488" s="39">
        <v>779</v>
      </c>
      <c r="F488" s="39">
        <v>1952</v>
      </c>
      <c r="G488" s="39">
        <v>3081</v>
      </c>
      <c r="H488" s="39">
        <v>691</v>
      </c>
      <c r="I488" s="39">
        <v>1173</v>
      </c>
      <c r="J488" s="39">
        <v>53</v>
      </c>
      <c r="K488" s="39">
        <v>1021</v>
      </c>
      <c r="L488" s="39">
        <v>94</v>
      </c>
      <c r="M488" s="39">
        <v>49</v>
      </c>
      <c r="N488" s="39">
        <v>6081</v>
      </c>
      <c r="O488" s="39">
        <v>846</v>
      </c>
      <c r="P488" s="39">
        <v>3227</v>
      </c>
      <c r="Q488" s="39">
        <v>1133</v>
      </c>
      <c r="R488" s="39">
        <v>561</v>
      </c>
      <c r="S488" s="39">
        <v>320</v>
      </c>
      <c r="T488" s="39">
        <v>1667</v>
      </c>
      <c r="U488" s="39">
        <v>15</v>
      </c>
      <c r="V488" s="39">
        <v>127</v>
      </c>
      <c r="W488" s="39">
        <v>1511</v>
      </c>
      <c r="X488" s="39">
        <v>6</v>
      </c>
      <c r="Y488" s="39">
        <v>1</v>
      </c>
      <c r="Z488" s="39">
        <v>6</v>
      </c>
      <c r="AA488" s="39">
        <v>1</v>
      </c>
      <c r="AB488" s="39"/>
    </row>
    <row r="489" spans="1:28" x14ac:dyDescent="0.2">
      <c r="A489" s="39" t="s">
        <v>1875</v>
      </c>
      <c r="B489" s="39">
        <v>29162</v>
      </c>
      <c r="C489" s="39">
        <v>5625</v>
      </c>
      <c r="D489" s="39">
        <v>575</v>
      </c>
      <c r="E489" s="39">
        <v>1442</v>
      </c>
      <c r="F489" s="39">
        <v>3608</v>
      </c>
      <c r="G489" s="39">
        <v>6665</v>
      </c>
      <c r="H489" s="39">
        <v>1715</v>
      </c>
      <c r="I489" s="39">
        <v>2200</v>
      </c>
      <c r="J489" s="39">
        <v>139</v>
      </c>
      <c r="K489" s="39">
        <v>2254</v>
      </c>
      <c r="L489" s="39">
        <v>185</v>
      </c>
      <c r="M489" s="39">
        <v>172</v>
      </c>
      <c r="N489" s="39">
        <v>11624</v>
      </c>
      <c r="O489" s="39">
        <v>1739</v>
      </c>
      <c r="P489" s="39">
        <v>5949</v>
      </c>
      <c r="Q489" s="39">
        <v>2083</v>
      </c>
      <c r="R489" s="39">
        <v>1128</v>
      </c>
      <c r="S489" s="39">
        <v>728</v>
      </c>
      <c r="T489" s="39">
        <v>5262</v>
      </c>
      <c r="U489" s="39">
        <v>97</v>
      </c>
      <c r="V489" s="39">
        <v>321</v>
      </c>
      <c r="W489" s="39">
        <v>389</v>
      </c>
      <c r="X489" s="39">
        <v>878</v>
      </c>
      <c r="Y489" s="39">
        <v>2372</v>
      </c>
      <c r="Z489" s="39">
        <v>554</v>
      </c>
      <c r="AA489" s="39">
        <v>246</v>
      </c>
      <c r="AB489" s="39">
        <v>406</v>
      </c>
    </row>
    <row r="490" spans="1:28" x14ac:dyDescent="0.2">
      <c r="A490" s="39" t="s">
        <v>1876</v>
      </c>
      <c r="B490" s="39">
        <v>2692</v>
      </c>
      <c r="C490" s="39"/>
      <c r="D490" s="39"/>
      <c r="E490" s="39"/>
      <c r="F490" s="39"/>
      <c r="G490" s="39">
        <v>1</v>
      </c>
      <c r="H490" s="39"/>
      <c r="I490" s="39"/>
      <c r="J490" s="39"/>
      <c r="K490" s="39">
        <v>1</v>
      </c>
      <c r="L490" s="39"/>
      <c r="M490" s="39"/>
      <c r="N490" s="39"/>
      <c r="O490" s="39"/>
      <c r="P490" s="39"/>
      <c r="Q490" s="39"/>
      <c r="R490" s="39"/>
      <c r="S490" s="39"/>
      <c r="T490" s="39">
        <v>2691</v>
      </c>
      <c r="U490" s="39"/>
      <c r="V490" s="39"/>
      <c r="W490" s="39">
        <v>2691</v>
      </c>
      <c r="X490" s="39"/>
      <c r="Y490" s="39"/>
      <c r="Z490" s="39"/>
      <c r="AA490" s="39"/>
      <c r="AB490" s="39"/>
    </row>
    <row r="491" spans="1:28" x14ac:dyDescent="0.2">
      <c r="A491" s="39" t="s">
        <v>1877</v>
      </c>
      <c r="B491" s="39">
        <v>5984</v>
      </c>
      <c r="C491" s="39">
        <v>1129</v>
      </c>
      <c r="D491" s="39">
        <v>78</v>
      </c>
      <c r="E491" s="39">
        <v>179</v>
      </c>
      <c r="F491" s="39">
        <v>872</v>
      </c>
      <c r="G491" s="39">
        <v>1341</v>
      </c>
      <c r="H491" s="39">
        <v>266</v>
      </c>
      <c r="I491" s="39">
        <v>497</v>
      </c>
      <c r="J491" s="39">
        <v>12</v>
      </c>
      <c r="K491" s="39">
        <v>537</v>
      </c>
      <c r="L491" s="39">
        <v>12</v>
      </c>
      <c r="M491" s="39">
        <v>17</v>
      </c>
      <c r="N491" s="39">
        <v>2986</v>
      </c>
      <c r="O491" s="39">
        <v>299</v>
      </c>
      <c r="P491" s="39">
        <v>1931</v>
      </c>
      <c r="Q491" s="39">
        <v>450</v>
      </c>
      <c r="R491" s="39">
        <v>204</v>
      </c>
      <c r="S491" s="39">
        <v>104</v>
      </c>
      <c r="T491" s="39">
        <v>529</v>
      </c>
      <c r="U491" s="39"/>
      <c r="V491" s="39">
        <v>97</v>
      </c>
      <c r="W491" s="39"/>
      <c r="X491" s="39"/>
      <c r="Y491" s="39">
        <v>432</v>
      </c>
      <c r="Z491" s="39"/>
      <c r="AA491" s="39"/>
      <c r="AB491" s="39"/>
    </row>
    <row r="492" spans="1:28" x14ac:dyDescent="0.2">
      <c r="A492" s="39" t="s">
        <v>1878</v>
      </c>
      <c r="B492" s="39">
        <v>2303</v>
      </c>
      <c r="C492" s="39">
        <v>546</v>
      </c>
      <c r="D492" s="39">
        <v>57</v>
      </c>
      <c r="E492" s="39">
        <v>113</v>
      </c>
      <c r="F492" s="39">
        <v>376</v>
      </c>
      <c r="G492" s="39">
        <v>833</v>
      </c>
      <c r="H492" s="39">
        <v>212</v>
      </c>
      <c r="I492" s="39">
        <v>278</v>
      </c>
      <c r="J492" s="39">
        <v>37</v>
      </c>
      <c r="K492" s="39">
        <v>205</v>
      </c>
      <c r="L492" s="39">
        <v>51</v>
      </c>
      <c r="M492" s="39">
        <v>51</v>
      </c>
      <c r="N492" s="39">
        <v>812</v>
      </c>
      <c r="O492" s="39">
        <v>98</v>
      </c>
      <c r="P492" s="39">
        <v>442</v>
      </c>
      <c r="Q492" s="39">
        <v>147</v>
      </c>
      <c r="R492" s="39">
        <v>89</v>
      </c>
      <c r="S492" s="39">
        <v>42</v>
      </c>
      <c r="T492" s="39">
        <v>135</v>
      </c>
      <c r="U492" s="39"/>
      <c r="V492" s="39">
        <v>21</v>
      </c>
      <c r="W492" s="39"/>
      <c r="X492" s="39">
        <v>86</v>
      </c>
      <c r="Y492" s="39"/>
      <c r="Z492" s="39">
        <v>29</v>
      </c>
      <c r="AA492" s="39"/>
      <c r="AB492" s="39"/>
    </row>
    <row r="493" spans="1:28" x14ac:dyDescent="0.2">
      <c r="A493" s="39" t="s">
        <v>1879</v>
      </c>
      <c r="B493" s="39">
        <v>758</v>
      </c>
      <c r="C493" s="39">
        <v>2</v>
      </c>
      <c r="D493" s="39">
        <v>1</v>
      </c>
      <c r="E493" s="39">
        <v>1</v>
      </c>
      <c r="F493" s="39"/>
      <c r="G493" s="39">
        <v>750</v>
      </c>
      <c r="H493" s="39">
        <v>750</v>
      </c>
      <c r="I493" s="39"/>
      <c r="J493" s="39"/>
      <c r="K493" s="39"/>
      <c r="L493" s="39"/>
      <c r="M493" s="39"/>
      <c r="N493" s="39">
        <v>2</v>
      </c>
      <c r="O493" s="39"/>
      <c r="P493" s="39"/>
      <c r="Q493" s="39"/>
      <c r="R493" s="39">
        <v>2</v>
      </c>
      <c r="S493" s="39"/>
      <c r="T493" s="39">
        <v>4</v>
      </c>
      <c r="U493" s="39"/>
      <c r="V493" s="39"/>
      <c r="W493" s="39">
        <v>1</v>
      </c>
      <c r="X493" s="39">
        <v>2</v>
      </c>
      <c r="Y493" s="39">
        <v>1</v>
      </c>
      <c r="Z493" s="39"/>
      <c r="AA493" s="39"/>
      <c r="AB493" s="39"/>
    </row>
    <row r="494" spans="1:28" x14ac:dyDescent="0.2">
      <c r="A494" s="39" t="s">
        <v>1880</v>
      </c>
      <c r="B494" s="39">
        <v>68111</v>
      </c>
      <c r="C494" s="39">
        <v>16538</v>
      </c>
      <c r="D494" s="39">
        <v>1429</v>
      </c>
      <c r="E494" s="39">
        <v>4088</v>
      </c>
      <c r="F494" s="39">
        <v>11025</v>
      </c>
      <c r="G494" s="39">
        <v>16551</v>
      </c>
      <c r="H494" s="39">
        <v>3649</v>
      </c>
      <c r="I494" s="39">
        <v>6239</v>
      </c>
      <c r="J494" s="39">
        <v>220</v>
      </c>
      <c r="K494" s="39">
        <v>5775</v>
      </c>
      <c r="L494" s="39">
        <v>429</v>
      </c>
      <c r="M494" s="39">
        <v>240</v>
      </c>
      <c r="N494" s="39">
        <v>33096</v>
      </c>
      <c r="O494" s="39">
        <v>5032</v>
      </c>
      <c r="P494" s="39">
        <v>16914</v>
      </c>
      <c r="Q494" s="39">
        <v>5951</v>
      </c>
      <c r="R494" s="39">
        <v>3149</v>
      </c>
      <c r="S494" s="39">
        <v>2054</v>
      </c>
      <c r="T494" s="39">
        <v>1958</v>
      </c>
      <c r="U494" s="39">
        <v>348</v>
      </c>
      <c r="V494" s="39">
        <v>803</v>
      </c>
      <c r="W494" s="39">
        <v>45</v>
      </c>
      <c r="X494" s="39">
        <v>387</v>
      </c>
      <c r="Y494" s="39">
        <v>345</v>
      </c>
      <c r="Z494" s="39">
        <v>32</v>
      </c>
      <c r="AA494" s="39"/>
      <c r="AB494" s="39"/>
    </row>
    <row r="495" spans="1:28" x14ac:dyDescent="0.2">
      <c r="A495" s="39" t="s">
        <v>1881</v>
      </c>
      <c r="B495" s="39">
        <v>5171</v>
      </c>
      <c r="C495" s="39">
        <v>1196</v>
      </c>
      <c r="D495" s="39">
        <v>114</v>
      </c>
      <c r="E495" s="39">
        <v>317</v>
      </c>
      <c r="F495" s="39">
        <v>771</v>
      </c>
      <c r="G495" s="39">
        <v>1203</v>
      </c>
      <c r="H495" s="39">
        <v>241</v>
      </c>
      <c r="I495" s="39">
        <v>426</v>
      </c>
      <c r="J495" s="39">
        <v>14</v>
      </c>
      <c r="K495" s="39">
        <v>490</v>
      </c>
      <c r="L495" s="39">
        <v>13</v>
      </c>
      <c r="M495" s="39">
        <v>20</v>
      </c>
      <c r="N495" s="39">
        <v>2604</v>
      </c>
      <c r="O495" s="39">
        <v>331</v>
      </c>
      <c r="P495" s="39">
        <v>1376</v>
      </c>
      <c r="Q495" s="39">
        <v>535</v>
      </c>
      <c r="R495" s="39">
        <v>229</v>
      </c>
      <c r="S495" s="39">
        <v>139</v>
      </c>
      <c r="T495" s="39">
        <v>206</v>
      </c>
      <c r="U495" s="39">
        <v>19</v>
      </c>
      <c r="V495" s="39">
        <v>49</v>
      </c>
      <c r="W495" s="39"/>
      <c r="X495" s="39">
        <v>67</v>
      </c>
      <c r="Y495" s="39">
        <v>8</v>
      </c>
      <c r="Z495" s="39">
        <v>51</v>
      </c>
      <c r="AA495" s="39"/>
      <c r="AB495" s="39">
        <v>13</v>
      </c>
    </row>
    <row r="496" spans="1:28" x14ac:dyDescent="0.2">
      <c r="A496" s="39" t="s">
        <v>1882</v>
      </c>
      <c r="B496" s="39">
        <v>1529</v>
      </c>
      <c r="C496" s="39">
        <v>179</v>
      </c>
      <c r="D496" s="39">
        <v>27</v>
      </c>
      <c r="E496" s="39">
        <v>62</v>
      </c>
      <c r="F496" s="39">
        <v>90</v>
      </c>
      <c r="G496" s="39">
        <v>703</v>
      </c>
      <c r="H496" s="39">
        <v>538</v>
      </c>
      <c r="I496" s="39">
        <v>83</v>
      </c>
      <c r="J496" s="39">
        <v>8</v>
      </c>
      <c r="K496" s="39">
        <v>43</v>
      </c>
      <c r="L496" s="39">
        <v>20</v>
      </c>
      <c r="M496" s="39">
        <v>11</v>
      </c>
      <c r="N496" s="39">
        <v>586</v>
      </c>
      <c r="O496" s="39">
        <v>150</v>
      </c>
      <c r="P496" s="39">
        <v>291</v>
      </c>
      <c r="Q496" s="39">
        <v>95</v>
      </c>
      <c r="R496" s="39">
        <v>11</v>
      </c>
      <c r="S496" s="39">
        <v>39</v>
      </c>
      <c r="T496" s="39">
        <v>62</v>
      </c>
      <c r="U496" s="39"/>
      <c r="V496" s="39">
        <v>2</v>
      </c>
      <c r="W496" s="39"/>
      <c r="X496" s="39">
        <v>21</v>
      </c>
      <c r="Y496" s="39">
        <v>3</v>
      </c>
      <c r="Z496" s="39"/>
      <c r="AA496" s="39">
        <v>36</v>
      </c>
      <c r="AB496" s="39"/>
    </row>
    <row r="497" spans="1:28" x14ac:dyDescent="0.2">
      <c r="A497" s="39" t="s">
        <v>1883</v>
      </c>
      <c r="B497" s="39">
        <v>18618</v>
      </c>
      <c r="C497" s="39">
        <v>4444</v>
      </c>
      <c r="D497" s="39">
        <v>471</v>
      </c>
      <c r="E497" s="39">
        <v>1069</v>
      </c>
      <c r="F497" s="39">
        <v>2905</v>
      </c>
      <c r="G497" s="39">
        <v>5182</v>
      </c>
      <c r="H497" s="39">
        <v>1147</v>
      </c>
      <c r="I497" s="39">
        <v>2108</v>
      </c>
      <c r="J497" s="39">
        <v>88</v>
      </c>
      <c r="K497" s="39">
        <v>1571</v>
      </c>
      <c r="L497" s="39">
        <v>166</v>
      </c>
      <c r="M497" s="39">
        <v>102</v>
      </c>
      <c r="N497" s="39">
        <v>8096</v>
      </c>
      <c r="O497" s="39">
        <v>1630</v>
      </c>
      <c r="P497" s="39">
        <v>4553</v>
      </c>
      <c r="Q497" s="39">
        <v>966</v>
      </c>
      <c r="R497" s="39">
        <v>385</v>
      </c>
      <c r="S497" s="39">
        <v>567</v>
      </c>
      <c r="T497" s="39">
        <v>898</v>
      </c>
      <c r="U497" s="39">
        <v>143</v>
      </c>
      <c r="V497" s="39">
        <v>260</v>
      </c>
      <c r="W497" s="39">
        <v>113</v>
      </c>
      <c r="X497" s="39">
        <v>24</v>
      </c>
      <c r="Y497" s="39">
        <v>356</v>
      </c>
      <c r="Z497" s="39"/>
      <c r="AA497" s="39">
        <v>2</v>
      </c>
      <c r="AB497" s="39"/>
    </row>
    <row r="498" spans="1:28" x14ac:dyDescent="0.2">
      <c r="A498" s="39" t="s">
        <v>1884</v>
      </c>
      <c r="B498" s="39">
        <v>11604.132</v>
      </c>
      <c r="C498" s="39">
        <v>2384.2570000000001</v>
      </c>
      <c r="D498" s="39">
        <v>181.15799999999999</v>
      </c>
      <c r="E498" s="39">
        <v>633.59699999999998</v>
      </c>
      <c r="F498" s="39">
        <v>1569.502</v>
      </c>
      <c r="G498" s="39">
        <v>2502.9459999999999</v>
      </c>
      <c r="H498" s="39">
        <v>561.01199999999994</v>
      </c>
      <c r="I498" s="39">
        <v>923.08199999999999</v>
      </c>
      <c r="J498" s="39">
        <v>41.790999999999997</v>
      </c>
      <c r="K498" s="39">
        <v>857.92</v>
      </c>
      <c r="L498" s="39">
        <v>78.242000000000004</v>
      </c>
      <c r="M498" s="39">
        <v>40.899000000000001</v>
      </c>
      <c r="N498" s="39">
        <v>5114.7280000000001</v>
      </c>
      <c r="O498" s="39">
        <v>706.49699999999996</v>
      </c>
      <c r="P498" s="39">
        <v>2739.8589999999999</v>
      </c>
      <c r="Q498" s="39">
        <v>942.77200000000005</v>
      </c>
      <c r="R498" s="39">
        <v>461.35500000000002</v>
      </c>
      <c r="S498" s="39">
        <v>264.245</v>
      </c>
      <c r="T498" s="39">
        <v>1602.201</v>
      </c>
      <c r="U498" s="39">
        <v>11.273</v>
      </c>
      <c r="V498" s="39">
        <v>110.428</v>
      </c>
      <c r="W498" s="39">
        <v>1469.133</v>
      </c>
      <c r="X498" s="39">
        <v>4.4669999999999996</v>
      </c>
      <c r="Y498" s="39">
        <v>1</v>
      </c>
      <c r="Z498" s="39">
        <v>5.3</v>
      </c>
      <c r="AA498" s="39">
        <v>0.6</v>
      </c>
      <c r="AB498" s="39"/>
    </row>
    <row r="499" spans="1:28" x14ac:dyDescent="0.2">
      <c r="A499" s="39" t="s">
        <v>1885</v>
      </c>
      <c r="B499" s="39">
        <v>25180.319</v>
      </c>
      <c r="C499" s="39">
        <v>4764.8209999999999</v>
      </c>
      <c r="D499" s="39">
        <v>476.00599999999997</v>
      </c>
      <c r="E499" s="39">
        <v>1171.297</v>
      </c>
      <c r="F499" s="39">
        <v>3117.518</v>
      </c>
      <c r="G499" s="39">
        <v>5666.6090000000004</v>
      </c>
      <c r="H499" s="39">
        <v>1431.867</v>
      </c>
      <c r="I499" s="39">
        <v>1837.529</v>
      </c>
      <c r="J499" s="39">
        <v>118.30800000000001</v>
      </c>
      <c r="K499" s="39">
        <v>1977.81</v>
      </c>
      <c r="L499" s="39">
        <v>160.851</v>
      </c>
      <c r="M499" s="39">
        <v>140.244</v>
      </c>
      <c r="N499" s="39">
        <v>10033.638000000001</v>
      </c>
      <c r="O499" s="39">
        <v>1462.4860000000001</v>
      </c>
      <c r="P499" s="39">
        <v>5212.09</v>
      </c>
      <c r="Q499" s="39">
        <v>1782.28</v>
      </c>
      <c r="R499" s="39">
        <v>973.2</v>
      </c>
      <c r="S499" s="39">
        <v>603.58199999999999</v>
      </c>
      <c r="T499" s="39">
        <v>4715.2510000000002</v>
      </c>
      <c r="U499" s="39">
        <v>87.774000000000001</v>
      </c>
      <c r="V499" s="39">
        <v>295.37900000000002</v>
      </c>
      <c r="W499" s="39">
        <v>368.49</v>
      </c>
      <c r="X499" s="39">
        <v>641.16499999999996</v>
      </c>
      <c r="Y499" s="39">
        <v>2224.6489999999999</v>
      </c>
      <c r="Z499" s="39">
        <v>494.495</v>
      </c>
      <c r="AA499" s="39">
        <v>221.79</v>
      </c>
      <c r="AB499" s="39">
        <v>381.50900000000001</v>
      </c>
    </row>
    <row r="500" spans="1:28" x14ac:dyDescent="0.2">
      <c r="A500" s="39" t="s">
        <v>1886</v>
      </c>
      <c r="B500" s="39">
        <v>2589.4490000000001</v>
      </c>
      <c r="C500" s="39"/>
      <c r="D500" s="39"/>
      <c r="E500" s="39"/>
      <c r="F500" s="39"/>
      <c r="G500" s="39">
        <v>0.85299999999999998</v>
      </c>
      <c r="H500" s="39"/>
      <c r="I500" s="39"/>
      <c r="J500" s="39"/>
      <c r="K500" s="39">
        <v>0.85299999999999998</v>
      </c>
      <c r="L500" s="39"/>
      <c r="M500" s="39"/>
      <c r="N500" s="39"/>
      <c r="O500" s="39"/>
      <c r="P500" s="39"/>
      <c r="Q500" s="39"/>
      <c r="R500" s="39"/>
      <c r="S500" s="39"/>
      <c r="T500" s="39">
        <v>2588.596</v>
      </c>
      <c r="U500" s="39"/>
      <c r="V500" s="39"/>
      <c r="W500" s="39">
        <v>2588.596</v>
      </c>
      <c r="X500" s="39"/>
      <c r="Y500" s="39"/>
      <c r="Z500" s="39"/>
      <c r="AA500" s="39"/>
      <c r="AB500" s="39"/>
    </row>
    <row r="501" spans="1:28" x14ac:dyDescent="0.2">
      <c r="A501" s="39" t="s">
        <v>1887</v>
      </c>
      <c r="B501" s="39">
        <v>5403.1279999999997</v>
      </c>
      <c r="C501" s="39">
        <v>1025.7629999999999</v>
      </c>
      <c r="D501" s="39">
        <v>62.993000000000002</v>
      </c>
      <c r="E501" s="39">
        <v>162.221</v>
      </c>
      <c r="F501" s="39">
        <v>800.54899999999998</v>
      </c>
      <c r="G501" s="39">
        <v>1178.287</v>
      </c>
      <c r="H501" s="39">
        <v>241.19</v>
      </c>
      <c r="I501" s="39">
        <v>421.37200000000001</v>
      </c>
      <c r="J501" s="39">
        <v>11</v>
      </c>
      <c r="K501" s="39">
        <v>480.02499999999998</v>
      </c>
      <c r="L501" s="39">
        <v>11.14</v>
      </c>
      <c r="M501" s="39">
        <v>13.56</v>
      </c>
      <c r="N501" s="39">
        <v>2698.9290000000001</v>
      </c>
      <c r="O501" s="39">
        <v>257.49900000000002</v>
      </c>
      <c r="P501" s="39">
        <v>1766.3219999999999</v>
      </c>
      <c r="Q501" s="39">
        <v>406.863</v>
      </c>
      <c r="R501" s="39">
        <v>174.22</v>
      </c>
      <c r="S501" s="39">
        <v>94.025000000000006</v>
      </c>
      <c r="T501" s="39">
        <v>500.149</v>
      </c>
      <c r="U501" s="39"/>
      <c r="V501" s="39">
        <v>86.272000000000006</v>
      </c>
      <c r="W501" s="39"/>
      <c r="X501" s="39"/>
      <c r="Y501" s="39">
        <v>413.87700000000001</v>
      </c>
      <c r="Z501" s="39"/>
      <c r="AA501" s="39"/>
      <c r="AB501" s="39"/>
    </row>
    <row r="502" spans="1:28" x14ac:dyDescent="0.2">
      <c r="A502" s="39" t="s">
        <v>1888</v>
      </c>
      <c r="B502" s="39">
        <v>1925.9690000000001</v>
      </c>
      <c r="C502" s="39">
        <v>469.154</v>
      </c>
      <c r="D502" s="39">
        <v>47.395000000000003</v>
      </c>
      <c r="E502" s="39">
        <v>96.92</v>
      </c>
      <c r="F502" s="39">
        <v>324.839</v>
      </c>
      <c r="G502" s="39">
        <v>688.43200000000002</v>
      </c>
      <c r="H502" s="39">
        <v>169.155</v>
      </c>
      <c r="I502" s="39">
        <v>232.751</v>
      </c>
      <c r="J502" s="39">
        <v>32.215000000000003</v>
      </c>
      <c r="K502" s="39">
        <v>173.72900000000001</v>
      </c>
      <c r="L502" s="39">
        <v>40.598999999999997</v>
      </c>
      <c r="M502" s="39">
        <v>39.982999999999997</v>
      </c>
      <c r="N502" s="39">
        <v>686.91700000000003</v>
      </c>
      <c r="O502" s="39">
        <v>73.165999999999997</v>
      </c>
      <c r="P502" s="39">
        <v>383.58499999999998</v>
      </c>
      <c r="Q502" s="39">
        <v>131.68899999999999</v>
      </c>
      <c r="R502" s="39">
        <v>72.605000000000004</v>
      </c>
      <c r="S502" s="39">
        <v>25.872</v>
      </c>
      <c r="T502" s="39">
        <v>81.465999999999994</v>
      </c>
      <c r="U502" s="39"/>
      <c r="V502" s="39">
        <v>19.853000000000002</v>
      </c>
      <c r="W502" s="39"/>
      <c r="X502" s="39">
        <v>39.813000000000002</v>
      </c>
      <c r="Y502" s="39"/>
      <c r="Z502" s="39">
        <v>21.8</v>
      </c>
      <c r="AA502" s="39"/>
      <c r="AB502" s="39"/>
    </row>
    <row r="503" spans="1:28" x14ac:dyDescent="0.2">
      <c r="A503" s="39" t="s">
        <v>1889</v>
      </c>
      <c r="B503" s="39">
        <v>577.78099999999995</v>
      </c>
      <c r="C503" s="39">
        <v>1.96</v>
      </c>
      <c r="D503" s="39">
        <v>1</v>
      </c>
      <c r="E503" s="39">
        <v>0.96</v>
      </c>
      <c r="F503" s="39"/>
      <c r="G503" s="39">
        <v>571.46400000000006</v>
      </c>
      <c r="H503" s="39">
        <v>571.46400000000006</v>
      </c>
      <c r="I503" s="39"/>
      <c r="J503" s="39"/>
      <c r="K503" s="39"/>
      <c r="L503" s="39"/>
      <c r="M503" s="39"/>
      <c r="N503" s="39">
        <v>1.107</v>
      </c>
      <c r="O503" s="39"/>
      <c r="P503" s="39"/>
      <c r="Q503" s="39"/>
      <c r="R503" s="39">
        <v>1.107</v>
      </c>
      <c r="S503" s="39"/>
      <c r="T503" s="39">
        <v>3.25</v>
      </c>
      <c r="U503" s="39"/>
      <c r="V503" s="39"/>
      <c r="W503" s="39">
        <v>0.75</v>
      </c>
      <c r="X503" s="39">
        <v>1.5</v>
      </c>
      <c r="Y503" s="39">
        <v>1</v>
      </c>
      <c r="Z503" s="39"/>
      <c r="AA503" s="39"/>
      <c r="AB503" s="39"/>
    </row>
    <row r="504" spans="1:28" x14ac:dyDescent="0.2">
      <c r="A504" s="39" t="s">
        <v>1890</v>
      </c>
      <c r="B504" s="39">
        <v>59455.862999999998</v>
      </c>
      <c r="C504" s="39">
        <v>14343.288</v>
      </c>
      <c r="D504" s="39">
        <v>1178.3989999999999</v>
      </c>
      <c r="E504" s="39">
        <v>3516.0189999999998</v>
      </c>
      <c r="F504" s="39">
        <v>9648.8700000000008</v>
      </c>
      <c r="G504" s="39">
        <v>14022.52</v>
      </c>
      <c r="H504" s="39">
        <v>3055.97</v>
      </c>
      <c r="I504" s="39">
        <v>5211.1459999999997</v>
      </c>
      <c r="J504" s="39">
        <v>181.732</v>
      </c>
      <c r="K504" s="39">
        <v>5025.1369999999997</v>
      </c>
      <c r="L504" s="39">
        <v>357.87400000000002</v>
      </c>
      <c r="M504" s="39">
        <v>190.661</v>
      </c>
      <c r="N504" s="39">
        <v>29439.365000000002</v>
      </c>
      <c r="O504" s="39">
        <v>4340.21</v>
      </c>
      <c r="P504" s="39">
        <v>15253.789000000001</v>
      </c>
      <c r="Q504" s="39">
        <v>5335.9189999999999</v>
      </c>
      <c r="R504" s="39">
        <v>2768.3339999999998</v>
      </c>
      <c r="S504" s="39">
        <v>1741.1130000000001</v>
      </c>
      <c r="T504" s="39">
        <v>1650.69</v>
      </c>
      <c r="U504" s="39">
        <v>343.512</v>
      </c>
      <c r="V504" s="39">
        <v>727.61400000000003</v>
      </c>
      <c r="W504" s="39">
        <v>42.281999999999996</v>
      </c>
      <c r="X504" s="39">
        <v>264.76299999999998</v>
      </c>
      <c r="Y504" s="39">
        <v>244.41900000000001</v>
      </c>
      <c r="Z504" s="39">
        <v>28.1</v>
      </c>
      <c r="AA504" s="39"/>
      <c r="AB504" s="39"/>
    </row>
    <row r="505" spans="1:28" x14ac:dyDescent="0.2">
      <c r="A505" s="39" t="s">
        <v>1891</v>
      </c>
      <c r="B505" s="39">
        <v>4443.7690000000002</v>
      </c>
      <c r="C505" s="39">
        <v>1010.546</v>
      </c>
      <c r="D505" s="39">
        <v>94.415000000000006</v>
      </c>
      <c r="E505" s="39">
        <v>265.726</v>
      </c>
      <c r="F505" s="39">
        <v>650.40499999999997</v>
      </c>
      <c r="G505" s="39">
        <v>1047.8399999999999</v>
      </c>
      <c r="H505" s="39">
        <v>209.226</v>
      </c>
      <c r="I505" s="39">
        <v>361.89299999999997</v>
      </c>
      <c r="J505" s="39">
        <v>13.346</v>
      </c>
      <c r="K505" s="39">
        <v>433.85399999999998</v>
      </c>
      <c r="L505" s="39">
        <v>11.5</v>
      </c>
      <c r="M505" s="39">
        <v>18.021000000000001</v>
      </c>
      <c r="N505" s="39">
        <v>2250.9670000000001</v>
      </c>
      <c r="O505" s="39">
        <v>292.93</v>
      </c>
      <c r="P505" s="39">
        <v>1181.405</v>
      </c>
      <c r="Q505" s="39">
        <v>472.60899999999998</v>
      </c>
      <c r="R505" s="39">
        <v>187.31399999999999</v>
      </c>
      <c r="S505" s="39">
        <v>116.709</v>
      </c>
      <c r="T505" s="39">
        <v>134.416</v>
      </c>
      <c r="U505" s="39">
        <v>16.902999999999999</v>
      </c>
      <c r="V505" s="39">
        <v>38.046999999999997</v>
      </c>
      <c r="W505" s="39"/>
      <c r="X505" s="39">
        <v>34.701000000000001</v>
      </c>
      <c r="Y505" s="39">
        <v>7.5</v>
      </c>
      <c r="Z505" s="39">
        <v>25.698</v>
      </c>
      <c r="AA505" s="39"/>
      <c r="AB505" s="39">
        <v>11.567</v>
      </c>
    </row>
    <row r="506" spans="1:28" x14ac:dyDescent="0.2">
      <c r="A506" s="39" t="s">
        <v>1892</v>
      </c>
      <c r="B506" s="39">
        <v>1226.751</v>
      </c>
      <c r="C506" s="39">
        <v>144.697</v>
      </c>
      <c r="D506" s="39">
        <v>18.667000000000002</v>
      </c>
      <c r="E506" s="39">
        <v>48.62</v>
      </c>
      <c r="F506" s="39">
        <v>77.41</v>
      </c>
      <c r="G506" s="39">
        <v>523.54899999999998</v>
      </c>
      <c r="H506" s="39">
        <v>392.07100000000003</v>
      </c>
      <c r="I506" s="39">
        <v>67.378</v>
      </c>
      <c r="J506" s="39">
        <v>6.7069999999999999</v>
      </c>
      <c r="K506" s="39">
        <v>33.426000000000002</v>
      </c>
      <c r="L506" s="39">
        <v>16.486999999999998</v>
      </c>
      <c r="M506" s="39">
        <v>7.48</v>
      </c>
      <c r="N506" s="39">
        <v>505.27199999999999</v>
      </c>
      <c r="O506" s="39">
        <v>133.30799999999999</v>
      </c>
      <c r="P506" s="39">
        <v>251.249</v>
      </c>
      <c r="Q506" s="39">
        <v>79.394999999999996</v>
      </c>
      <c r="R506" s="39">
        <v>8.5730000000000004</v>
      </c>
      <c r="S506" s="39">
        <v>32.747</v>
      </c>
      <c r="T506" s="39">
        <v>53.232999999999997</v>
      </c>
      <c r="U506" s="39"/>
      <c r="V506" s="39">
        <v>2</v>
      </c>
      <c r="W506" s="39"/>
      <c r="X506" s="39">
        <v>15.679</v>
      </c>
      <c r="Y506" s="39">
        <v>2.56</v>
      </c>
      <c r="Z506" s="39"/>
      <c r="AA506" s="39">
        <v>32.994</v>
      </c>
      <c r="AB506" s="39"/>
    </row>
    <row r="507" spans="1:28" x14ac:dyDescent="0.2">
      <c r="A507" s="39" t="s">
        <v>1893</v>
      </c>
      <c r="B507" s="39">
        <v>13689.768</v>
      </c>
      <c r="C507" s="39">
        <v>3213.2220000000002</v>
      </c>
      <c r="D507" s="39">
        <v>326.06799999999998</v>
      </c>
      <c r="E507" s="39">
        <v>749.899</v>
      </c>
      <c r="F507" s="39">
        <v>2137.2550000000001</v>
      </c>
      <c r="G507" s="39">
        <v>4022.06</v>
      </c>
      <c r="H507" s="39">
        <v>878.40499999999997</v>
      </c>
      <c r="I507" s="39">
        <v>1596.038</v>
      </c>
      <c r="J507" s="39">
        <v>69.024000000000001</v>
      </c>
      <c r="K507" s="39">
        <v>1283.3330000000001</v>
      </c>
      <c r="L507" s="39">
        <v>116.358</v>
      </c>
      <c r="M507" s="39">
        <v>78.902000000000001</v>
      </c>
      <c r="N507" s="39">
        <v>5650.1</v>
      </c>
      <c r="O507" s="39">
        <v>972.34199999999998</v>
      </c>
      <c r="P507" s="39">
        <v>3390.2779999999998</v>
      </c>
      <c r="Q507" s="39">
        <v>644.91200000000003</v>
      </c>
      <c r="R507" s="39">
        <v>253.45599999999999</v>
      </c>
      <c r="S507" s="39">
        <v>389.11200000000002</v>
      </c>
      <c r="T507" s="39">
        <v>804.38599999999997</v>
      </c>
      <c r="U507" s="39">
        <v>114.113</v>
      </c>
      <c r="V507" s="39">
        <v>237.30500000000001</v>
      </c>
      <c r="W507" s="39">
        <v>107.999</v>
      </c>
      <c r="X507" s="39">
        <v>20.747</v>
      </c>
      <c r="Y507" s="39">
        <v>322.62200000000001</v>
      </c>
      <c r="Z507" s="39"/>
      <c r="AA507" s="39">
        <v>1.6</v>
      </c>
      <c r="AB507" s="39"/>
    </row>
    <row r="508" spans="1:28" x14ac:dyDescent="0.2">
      <c r="A508" s="39" t="s">
        <v>1894</v>
      </c>
      <c r="B508" s="39">
        <v>594.19100000000003</v>
      </c>
      <c r="C508" s="39">
        <v>128.26499999999999</v>
      </c>
      <c r="D508" s="39">
        <v>14.356</v>
      </c>
      <c r="E508" s="39">
        <v>36.875999999999998</v>
      </c>
      <c r="F508" s="39">
        <v>77.033000000000001</v>
      </c>
      <c r="G508" s="39">
        <v>229.661</v>
      </c>
      <c r="H508" s="39">
        <v>57.225999999999999</v>
      </c>
      <c r="I508" s="39">
        <v>64.239999999999995</v>
      </c>
      <c r="J508" s="39">
        <v>6</v>
      </c>
      <c r="K508" s="39">
        <v>79.156999999999996</v>
      </c>
      <c r="L508" s="39">
        <v>12.907</v>
      </c>
      <c r="M508" s="39">
        <v>10.131</v>
      </c>
      <c r="N508" s="39">
        <v>207.965</v>
      </c>
      <c r="O508" s="39">
        <v>26.286000000000001</v>
      </c>
      <c r="P508" s="39">
        <v>109.827</v>
      </c>
      <c r="Q508" s="39">
        <v>35.256</v>
      </c>
      <c r="R508" s="39">
        <v>24.847000000000001</v>
      </c>
      <c r="S508" s="39">
        <v>11.749000000000001</v>
      </c>
      <c r="T508" s="39">
        <v>28.3</v>
      </c>
      <c r="U508" s="39"/>
      <c r="V508" s="39"/>
      <c r="W508" s="39"/>
      <c r="X508" s="39"/>
      <c r="Y508" s="39">
        <v>10.7</v>
      </c>
      <c r="Z508" s="39">
        <v>17.600000000000001</v>
      </c>
      <c r="AA508" s="39"/>
      <c r="AB508" s="39"/>
    </row>
    <row r="509" spans="1:28" x14ac:dyDescent="0.2">
      <c r="A509" s="39" t="s">
        <v>1895</v>
      </c>
      <c r="B509" s="39">
        <v>12404.035</v>
      </c>
      <c r="C509" s="39">
        <v>2915.1120000000001</v>
      </c>
      <c r="D509" s="39">
        <v>194.03700000000001</v>
      </c>
      <c r="E509" s="39">
        <v>527.76400000000001</v>
      </c>
      <c r="F509" s="39">
        <v>2193.3110000000001</v>
      </c>
      <c r="G509" s="39">
        <v>2871.6559999999999</v>
      </c>
      <c r="H509" s="39">
        <v>493.303</v>
      </c>
      <c r="I509" s="39">
        <v>1227.644</v>
      </c>
      <c r="J509" s="39">
        <v>24.527999999999999</v>
      </c>
      <c r="K509" s="39">
        <v>1079.3720000000001</v>
      </c>
      <c r="L509" s="39">
        <v>16.984000000000002</v>
      </c>
      <c r="M509" s="39">
        <v>29.824999999999999</v>
      </c>
      <c r="N509" s="39">
        <v>5832.93</v>
      </c>
      <c r="O509" s="39">
        <v>637.02300000000002</v>
      </c>
      <c r="P509" s="39">
        <v>3528.8429999999998</v>
      </c>
      <c r="Q509" s="39">
        <v>975.27800000000002</v>
      </c>
      <c r="R509" s="39">
        <v>457.32799999999997</v>
      </c>
      <c r="S509" s="39">
        <v>234.458</v>
      </c>
      <c r="T509" s="39">
        <v>784.33699999999999</v>
      </c>
      <c r="U509" s="39">
        <v>12.9</v>
      </c>
      <c r="V509" s="39">
        <v>130</v>
      </c>
      <c r="W509" s="39">
        <v>1.4</v>
      </c>
      <c r="X509" s="39">
        <v>1.3</v>
      </c>
      <c r="Y509" s="39">
        <v>34.625</v>
      </c>
      <c r="Z509" s="39">
        <v>594.71199999999999</v>
      </c>
      <c r="AA509" s="39">
        <v>2</v>
      </c>
      <c r="AB509" s="39">
        <v>7.4</v>
      </c>
    </row>
    <row r="510" spans="1:28" x14ac:dyDescent="0.2">
      <c r="A510" s="39" t="s">
        <v>1896</v>
      </c>
      <c r="B510" s="39">
        <v>139095.155</v>
      </c>
      <c r="C510" s="39">
        <v>30401.084999999999</v>
      </c>
      <c r="D510" s="39">
        <v>2594.4940000000001</v>
      </c>
      <c r="E510" s="39">
        <v>7209.8990000000003</v>
      </c>
      <c r="F510" s="39">
        <v>20596.691999999999</v>
      </c>
      <c r="G510" s="39">
        <v>33325.877</v>
      </c>
      <c r="H510" s="39">
        <v>8060.8890000000001</v>
      </c>
      <c r="I510" s="39">
        <v>11943.073</v>
      </c>
      <c r="J510" s="39">
        <v>504.65100000000001</v>
      </c>
      <c r="K510" s="39">
        <v>11424.616</v>
      </c>
      <c r="L510" s="39">
        <v>822.94200000000001</v>
      </c>
      <c r="M510" s="39">
        <v>569.70600000000002</v>
      </c>
      <c r="N510" s="39">
        <v>62421.917999999998</v>
      </c>
      <c r="O510" s="39">
        <v>8901.7469999999994</v>
      </c>
      <c r="P510" s="39">
        <v>33817.247000000003</v>
      </c>
      <c r="Q510" s="39">
        <v>10806.973</v>
      </c>
      <c r="R510" s="39">
        <v>5382.3389999999999</v>
      </c>
      <c r="S510" s="39">
        <v>3513.6120000000001</v>
      </c>
      <c r="T510" s="39">
        <v>12946.275</v>
      </c>
      <c r="U510" s="39">
        <v>586.47500000000002</v>
      </c>
      <c r="V510" s="39">
        <v>1646.8979999999999</v>
      </c>
      <c r="W510" s="39">
        <v>4578.6499999999996</v>
      </c>
      <c r="X510" s="39">
        <v>1024.135</v>
      </c>
      <c r="Y510" s="39">
        <v>3262.9520000000002</v>
      </c>
      <c r="Z510" s="39">
        <v>1187.7049999999999</v>
      </c>
      <c r="AA510" s="39">
        <v>258.98399999999998</v>
      </c>
      <c r="AB510" s="39">
        <v>400.476</v>
      </c>
    </row>
    <row r="511" spans="1:28" s="41" customFormat="1" ht="18.2" customHeight="1" x14ac:dyDescent="0.2">
      <c r="A511" s="39"/>
      <c r="B511" s="39" t="s">
        <v>1306</v>
      </c>
      <c r="C511" s="39" t="s">
        <v>580</v>
      </c>
      <c r="D511" s="39" t="s">
        <v>581</v>
      </c>
      <c r="E511" s="39" t="s">
        <v>582</v>
      </c>
      <c r="F511" s="39" t="s">
        <v>583</v>
      </c>
      <c r="G511" s="39" t="s">
        <v>584</v>
      </c>
      <c r="H511" s="39" t="s">
        <v>579</v>
      </c>
      <c r="I511" s="39" t="s">
        <v>585</v>
      </c>
      <c r="J511" s="39" t="s">
        <v>586</v>
      </c>
      <c r="K511" s="39" t="s">
        <v>911</v>
      </c>
      <c r="L511" s="39" t="s">
        <v>912</v>
      </c>
      <c r="M511" s="39" t="s">
        <v>913</v>
      </c>
      <c r="N511" s="39" t="s">
        <v>914</v>
      </c>
      <c r="O511" s="39" t="s">
        <v>915</v>
      </c>
      <c r="P511" s="39" t="s">
        <v>916</v>
      </c>
      <c r="Q511" s="39" t="s">
        <v>917</v>
      </c>
      <c r="R511" s="39" t="s">
        <v>918</v>
      </c>
      <c r="S511" s="39" t="s">
        <v>919</v>
      </c>
      <c r="T511" s="39" t="s">
        <v>0</v>
      </c>
      <c r="U511" s="39" t="s">
        <v>920</v>
      </c>
      <c r="V511" s="39" t="s">
        <v>921</v>
      </c>
      <c r="W511" s="39" t="s">
        <v>922</v>
      </c>
      <c r="X511" s="39" t="s">
        <v>1307</v>
      </c>
      <c r="Y511" s="39" t="s">
        <v>1308</v>
      </c>
      <c r="Z511" s="39" t="s">
        <v>84</v>
      </c>
      <c r="AA511" s="39" t="s">
        <v>85</v>
      </c>
      <c r="AB511" s="39" t="s">
        <v>86</v>
      </c>
    </row>
    <row r="512" spans="1:28" s="41" customFormat="1" ht="18.2" customHeight="1" x14ac:dyDescent="0.2">
      <c r="A512" s="39" t="s">
        <v>1905</v>
      </c>
      <c r="B512" s="39">
        <v>13850</v>
      </c>
      <c r="C512" s="39">
        <v>2972</v>
      </c>
      <c r="D512" s="39">
        <v>237</v>
      </c>
      <c r="E512" s="39">
        <v>781</v>
      </c>
      <c r="F512" s="39">
        <v>1960</v>
      </c>
      <c r="G512" s="39">
        <v>3103</v>
      </c>
      <c r="H512" s="39">
        <v>699</v>
      </c>
      <c r="I512" s="39">
        <v>1176</v>
      </c>
      <c r="J512" s="39">
        <v>52</v>
      </c>
      <c r="K512" s="39">
        <v>1031</v>
      </c>
      <c r="L512" s="39">
        <v>93</v>
      </c>
      <c r="M512" s="39">
        <v>52</v>
      </c>
      <c r="N512" s="39">
        <v>6118</v>
      </c>
      <c r="O512" s="39">
        <v>858</v>
      </c>
      <c r="P512" s="39">
        <v>3223</v>
      </c>
      <c r="Q512" s="39">
        <v>1143</v>
      </c>
      <c r="R512" s="39">
        <v>576</v>
      </c>
      <c r="S512" s="39">
        <v>323</v>
      </c>
      <c r="T512" s="39">
        <v>1670</v>
      </c>
      <c r="U512" s="39">
        <v>14</v>
      </c>
      <c r="V512" s="39">
        <v>129</v>
      </c>
      <c r="W512" s="39">
        <v>1512</v>
      </c>
      <c r="X512" s="39">
        <v>5</v>
      </c>
      <c r="Y512" s="39">
        <v>1</v>
      </c>
      <c r="Z512" s="39">
        <v>8</v>
      </c>
      <c r="AA512" s="39">
        <v>1</v>
      </c>
      <c r="AB512" s="39"/>
    </row>
    <row r="513" spans="1:28" s="41" customFormat="1" ht="18.2" customHeight="1" x14ac:dyDescent="0.2">
      <c r="A513" s="39" t="s">
        <v>1906</v>
      </c>
      <c r="B513" s="39">
        <v>29198</v>
      </c>
      <c r="C513" s="39">
        <v>5634</v>
      </c>
      <c r="D513" s="39">
        <v>577</v>
      </c>
      <c r="E513" s="39">
        <v>1443</v>
      </c>
      <c r="F513" s="39">
        <v>3614</v>
      </c>
      <c r="G513" s="39">
        <v>6686</v>
      </c>
      <c r="H513" s="39">
        <v>1731</v>
      </c>
      <c r="I513" s="39">
        <v>2206</v>
      </c>
      <c r="J513" s="39">
        <v>136</v>
      </c>
      <c r="K513" s="39">
        <v>2261</v>
      </c>
      <c r="L513" s="39">
        <v>181</v>
      </c>
      <c r="M513" s="39">
        <v>171</v>
      </c>
      <c r="N513" s="39">
        <v>11618</v>
      </c>
      <c r="O513" s="39">
        <v>1715</v>
      </c>
      <c r="P513" s="39">
        <v>5927</v>
      </c>
      <c r="Q513" s="39">
        <v>2102</v>
      </c>
      <c r="R513" s="39">
        <v>1130</v>
      </c>
      <c r="S513" s="39">
        <v>747</v>
      </c>
      <c r="T513" s="39">
        <v>5273</v>
      </c>
      <c r="U513" s="39">
        <v>98</v>
      </c>
      <c r="V513" s="39">
        <v>320</v>
      </c>
      <c r="W513" s="39">
        <v>398</v>
      </c>
      <c r="X513" s="39">
        <v>898</v>
      </c>
      <c r="Y513" s="39">
        <v>2348</v>
      </c>
      <c r="Z513" s="39">
        <v>554</v>
      </c>
      <c r="AA513" s="39">
        <v>251</v>
      </c>
      <c r="AB513" s="39">
        <v>406</v>
      </c>
    </row>
    <row r="514" spans="1:28" s="41" customFormat="1" ht="18.2" customHeight="1" x14ac:dyDescent="0.2">
      <c r="A514" s="39" t="s">
        <v>1907</v>
      </c>
      <c r="B514" s="39">
        <v>2737</v>
      </c>
      <c r="C514" s="39">
        <v>1</v>
      </c>
      <c r="D514" s="39"/>
      <c r="E514" s="39"/>
      <c r="F514" s="39">
        <v>1</v>
      </c>
      <c r="G514" s="39">
        <v>1</v>
      </c>
      <c r="H514" s="39"/>
      <c r="I514" s="39"/>
      <c r="J514" s="39"/>
      <c r="K514" s="39">
        <v>1</v>
      </c>
      <c r="L514" s="39"/>
      <c r="M514" s="39"/>
      <c r="N514" s="39"/>
      <c r="O514" s="39"/>
      <c r="P514" s="39"/>
      <c r="Q514" s="39"/>
      <c r="R514" s="39"/>
      <c r="S514" s="39"/>
      <c r="T514" s="39">
        <v>2735</v>
      </c>
      <c r="U514" s="39"/>
      <c r="V514" s="39"/>
      <c r="W514" s="39">
        <v>2735</v>
      </c>
      <c r="X514" s="39"/>
      <c r="Y514" s="39"/>
      <c r="Z514" s="39"/>
      <c r="AA514" s="39"/>
      <c r="AB514" s="39"/>
    </row>
    <row r="515" spans="1:28" s="41" customFormat="1" ht="18.2" customHeight="1" x14ac:dyDescent="0.2">
      <c r="A515" s="39" t="s">
        <v>1908</v>
      </c>
      <c r="B515" s="39">
        <v>6005</v>
      </c>
      <c r="C515" s="39">
        <v>1127</v>
      </c>
      <c r="D515" s="39">
        <v>78</v>
      </c>
      <c r="E515" s="39">
        <v>181</v>
      </c>
      <c r="F515" s="39">
        <v>868</v>
      </c>
      <c r="G515" s="39">
        <v>1335</v>
      </c>
      <c r="H515" s="39">
        <v>263</v>
      </c>
      <c r="I515" s="39">
        <v>493</v>
      </c>
      <c r="J515" s="39">
        <v>13</v>
      </c>
      <c r="K515" s="39">
        <v>538</v>
      </c>
      <c r="L515" s="39">
        <v>11</v>
      </c>
      <c r="M515" s="39">
        <v>17</v>
      </c>
      <c r="N515" s="39">
        <v>3021</v>
      </c>
      <c r="O515" s="39">
        <v>310</v>
      </c>
      <c r="P515" s="39">
        <v>1941</v>
      </c>
      <c r="Q515" s="39">
        <v>455</v>
      </c>
      <c r="R515" s="39">
        <v>211</v>
      </c>
      <c r="S515" s="39">
        <v>107</v>
      </c>
      <c r="T515" s="39">
        <v>524</v>
      </c>
      <c r="U515" s="39"/>
      <c r="V515" s="39">
        <v>95</v>
      </c>
      <c r="W515" s="39"/>
      <c r="X515" s="39"/>
      <c r="Y515" s="39">
        <v>429</v>
      </c>
      <c r="Z515" s="39"/>
      <c r="AA515" s="39"/>
      <c r="AB515" s="39"/>
    </row>
    <row r="516" spans="1:28" s="41" customFormat="1" ht="18.2" customHeight="1" x14ac:dyDescent="0.2">
      <c r="A516" s="39" t="s">
        <v>1909</v>
      </c>
      <c r="B516" s="39">
        <v>2340</v>
      </c>
      <c r="C516" s="39">
        <v>549</v>
      </c>
      <c r="D516" s="39">
        <v>59</v>
      </c>
      <c r="E516" s="39">
        <v>115</v>
      </c>
      <c r="F516" s="39">
        <v>375</v>
      </c>
      <c r="G516" s="39">
        <v>843</v>
      </c>
      <c r="H516" s="39">
        <v>211</v>
      </c>
      <c r="I516" s="39">
        <v>287</v>
      </c>
      <c r="J516" s="39">
        <v>38</v>
      </c>
      <c r="K516" s="39">
        <v>206</v>
      </c>
      <c r="L516" s="39">
        <v>50</v>
      </c>
      <c r="M516" s="39">
        <v>52</v>
      </c>
      <c r="N516" s="39">
        <v>832</v>
      </c>
      <c r="O516" s="39">
        <v>96</v>
      </c>
      <c r="P516" s="39">
        <v>460</v>
      </c>
      <c r="Q516" s="39">
        <v>152</v>
      </c>
      <c r="R516" s="39">
        <v>94</v>
      </c>
      <c r="S516" s="39">
        <v>35</v>
      </c>
      <c r="T516" s="39">
        <v>143</v>
      </c>
      <c r="U516" s="39"/>
      <c r="V516" s="39">
        <v>23</v>
      </c>
      <c r="W516" s="39"/>
      <c r="X516" s="39">
        <v>93</v>
      </c>
      <c r="Y516" s="39"/>
      <c r="Z516" s="39">
        <v>28</v>
      </c>
      <c r="AA516" s="39"/>
      <c r="AB516" s="39"/>
    </row>
    <row r="517" spans="1:28" s="41" customFormat="1" ht="18.2" customHeight="1" x14ac:dyDescent="0.2">
      <c r="A517" s="39" t="s">
        <v>1910</v>
      </c>
      <c r="B517" s="39">
        <v>725</v>
      </c>
      <c r="C517" s="39">
        <v>2</v>
      </c>
      <c r="D517" s="39">
        <v>2</v>
      </c>
      <c r="E517" s="39"/>
      <c r="F517" s="39"/>
      <c r="G517" s="39">
        <v>719</v>
      </c>
      <c r="H517" s="39">
        <v>719</v>
      </c>
      <c r="I517" s="39"/>
      <c r="J517" s="39"/>
      <c r="K517" s="39"/>
      <c r="L517" s="39"/>
      <c r="M517" s="39"/>
      <c r="N517" s="39">
        <v>2</v>
      </c>
      <c r="O517" s="39"/>
      <c r="P517" s="39"/>
      <c r="Q517" s="39"/>
      <c r="R517" s="39">
        <v>2</v>
      </c>
      <c r="S517" s="39"/>
      <c r="T517" s="39">
        <v>2</v>
      </c>
      <c r="U517" s="39"/>
      <c r="V517" s="39"/>
      <c r="W517" s="39">
        <v>1</v>
      </c>
      <c r="X517" s="39">
        <v>1</v>
      </c>
      <c r="Y517" s="39"/>
      <c r="Z517" s="39"/>
      <c r="AA517" s="39"/>
      <c r="AB517" s="39"/>
    </row>
    <row r="518" spans="1:28" s="41" customFormat="1" ht="18.2" customHeight="1" x14ac:dyDescent="0.2">
      <c r="A518" s="39" t="s">
        <v>1911</v>
      </c>
      <c r="B518" s="39">
        <v>68147</v>
      </c>
      <c r="C518" s="39">
        <v>16559</v>
      </c>
      <c r="D518" s="39">
        <v>1425</v>
      </c>
      <c r="E518" s="39">
        <v>4115</v>
      </c>
      <c r="F518" s="39">
        <v>11022</v>
      </c>
      <c r="G518" s="39">
        <v>16456</v>
      </c>
      <c r="H518" s="39">
        <v>3639</v>
      </c>
      <c r="I518" s="39">
        <v>6165</v>
      </c>
      <c r="J518" s="39">
        <v>227</v>
      </c>
      <c r="K518" s="39">
        <v>5755</v>
      </c>
      <c r="L518" s="39">
        <v>430</v>
      </c>
      <c r="M518" s="39">
        <v>241</v>
      </c>
      <c r="N518" s="39">
        <v>33212</v>
      </c>
      <c r="O518" s="39">
        <v>5009</v>
      </c>
      <c r="P518" s="39">
        <v>16972</v>
      </c>
      <c r="Q518" s="39">
        <v>5955</v>
      </c>
      <c r="R518" s="39">
        <v>3179</v>
      </c>
      <c r="S518" s="39">
        <v>2106</v>
      </c>
      <c r="T518" s="39">
        <v>1949</v>
      </c>
      <c r="U518" s="39">
        <v>338</v>
      </c>
      <c r="V518" s="39">
        <v>785</v>
      </c>
      <c r="W518" s="39">
        <v>49</v>
      </c>
      <c r="X518" s="39">
        <v>399</v>
      </c>
      <c r="Y518" s="39">
        <v>345</v>
      </c>
      <c r="Z518" s="39">
        <v>35</v>
      </c>
      <c r="AA518" s="39"/>
      <c r="AB518" s="39"/>
    </row>
    <row r="519" spans="1:28" s="41" customFormat="1" ht="18.2" customHeight="1" x14ac:dyDescent="0.2">
      <c r="A519" s="39" t="s">
        <v>1912</v>
      </c>
      <c r="B519" s="39">
        <v>5203</v>
      </c>
      <c r="C519" s="39">
        <v>1210</v>
      </c>
      <c r="D519" s="39">
        <v>112</v>
      </c>
      <c r="E519" s="39">
        <v>326</v>
      </c>
      <c r="F519" s="39">
        <v>779</v>
      </c>
      <c r="G519" s="39">
        <v>1211</v>
      </c>
      <c r="H519" s="39">
        <v>241</v>
      </c>
      <c r="I519" s="39">
        <v>430</v>
      </c>
      <c r="J519" s="39">
        <v>11</v>
      </c>
      <c r="K519" s="39">
        <v>499</v>
      </c>
      <c r="L519" s="39">
        <v>13</v>
      </c>
      <c r="M519" s="39">
        <v>18</v>
      </c>
      <c r="N519" s="39">
        <v>2616</v>
      </c>
      <c r="O519" s="39">
        <v>323</v>
      </c>
      <c r="P519" s="39">
        <v>1365</v>
      </c>
      <c r="Q519" s="39">
        <v>553</v>
      </c>
      <c r="R519" s="39">
        <v>241</v>
      </c>
      <c r="S519" s="39">
        <v>139</v>
      </c>
      <c r="T519" s="39">
        <v>203</v>
      </c>
      <c r="U519" s="39">
        <v>20</v>
      </c>
      <c r="V519" s="39">
        <v>49</v>
      </c>
      <c r="W519" s="39"/>
      <c r="X519" s="39">
        <v>63</v>
      </c>
      <c r="Y519" s="39">
        <v>8</v>
      </c>
      <c r="Z519" s="39">
        <v>51</v>
      </c>
      <c r="AA519" s="39"/>
      <c r="AB519" s="39">
        <v>13</v>
      </c>
    </row>
    <row r="520" spans="1:28" s="41" customFormat="1" ht="18.2" customHeight="1" x14ac:dyDescent="0.2">
      <c r="A520" s="39" t="s">
        <v>1913</v>
      </c>
      <c r="B520" s="39">
        <v>1538</v>
      </c>
      <c r="C520" s="39">
        <v>176</v>
      </c>
      <c r="D520" s="39">
        <v>27</v>
      </c>
      <c r="E520" s="39">
        <v>59</v>
      </c>
      <c r="F520" s="39">
        <v>90</v>
      </c>
      <c r="G520" s="39">
        <v>716</v>
      </c>
      <c r="H520" s="39">
        <v>550</v>
      </c>
      <c r="I520" s="39">
        <v>85</v>
      </c>
      <c r="J520" s="39">
        <v>8</v>
      </c>
      <c r="K520" s="39">
        <v>40</v>
      </c>
      <c r="L520" s="39">
        <v>20</v>
      </c>
      <c r="M520" s="39">
        <v>13</v>
      </c>
      <c r="N520" s="39">
        <v>583</v>
      </c>
      <c r="O520" s="39">
        <v>151</v>
      </c>
      <c r="P520" s="39">
        <v>283</v>
      </c>
      <c r="Q520" s="39">
        <v>95</v>
      </c>
      <c r="R520" s="39">
        <v>12</v>
      </c>
      <c r="S520" s="39">
        <v>42</v>
      </c>
      <c r="T520" s="39">
        <v>65</v>
      </c>
      <c r="U520" s="39"/>
      <c r="V520" s="39">
        <v>2</v>
      </c>
      <c r="W520" s="39"/>
      <c r="X520" s="39">
        <v>22</v>
      </c>
      <c r="Y520" s="39">
        <v>3</v>
      </c>
      <c r="Z520" s="39">
        <v>2</v>
      </c>
      <c r="AA520" s="39">
        <v>36</v>
      </c>
      <c r="AB520" s="39"/>
    </row>
    <row r="521" spans="1:28" s="41" customFormat="1" ht="18.2" customHeight="1" x14ac:dyDescent="0.2">
      <c r="A521" s="39" t="s">
        <v>1914</v>
      </c>
      <c r="B521" s="39">
        <v>18509</v>
      </c>
      <c r="C521" s="39">
        <v>4430</v>
      </c>
      <c r="D521" s="39">
        <v>457</v>
      </c>
      <c r="E521" s="39">
        <v>1073</v>
      </c>
      <c r="F521" s="39">
        <v>2901</v>
      </c>
      <c r="G521" s="39">
        <v>5133</v>
      </c>
      <c r="H521" s="39">
        <v>1141</v>
      </c>
      <c r="I521" s="39">
        <v>2089</v>
      </c>
      <c r="J521" s="39">
        <v>88</v>
      </c>
      <c r="K521" s="39">
        <v>1548</v>
      </c>
      <c r="L521" s="39">
        <v>164</v>
      </c>
      <c r="M521" s="39">
        <v>103</v>
      </c>
      <c r="N521" s="39">
        <v>8063</v>
      </c>
      <c r="O521" s="39">
        <v>1613</v>
      </c>
      <c r="P521" s="39">
        <v>4522</v>
      </c>
      <c r="Q521" s="39">
        <v>961</v>
      </c>
      <c r="R521" s="39">
        <v>390</v>
      </c>
      <c r="S521" s="39">
        <v>583</v>
      </c>
      <c r="T521" s="39">
        <v>885</v>
      </c>
      <c r="U521" s="39">
        <v>140</v>
      </c>
      <c r="V521" s="39">
        <v>259</v>
      </c>
      <c r="W521" s="39">
        <v>113</v>
      </c>
      <c r="X521" s="39">
        <v>25</v>
      </c>
      <c r="Y521" s="39">
        <v>346</v>
      </c>
      <c r="Z521" s="39"/>
      <c r="AA521" s="39">
        <v>2</v>
      </c>
      <c r="AB521" s="39"/>
    </row>
    <row r="522" spans="1:28" s="41" customFormat="1" ht="18.2" customHeight="1" x14ac:dyDescent="0.2">
      <c r="A522" s="39" t="s">
        <v>1902</v>
      </c>
      <c r="B522" s="39">
        <v>749</v>
      </c>
      <c r="C522" s="39">
        <v>161</v>
      </c>
      <c r="D522" s="39">
        <v>17</v>
      </c>
      <c r="E522" s="39">
        <v>44</v>
      </c>
      <c r="F522" s="39">
        <v>101</v>
      </c>
      <c r="G522" s="39">
        <v>283</v>
      </c>
      <c r="H522" s="39">
        <v>68</v>
      </c>
      <c r="I522" s="39">
        <v>80</v>
      </c>
      <c r="J522" s="39">
        <v>6</v>
      </c>
      <c r="K522" s="39">
        <v>109</v>
      </c>
      <c r="L522" s="39">
        <v>14</v>
      </c>
      <c r="M522" s="39">
        <v>10</v>
      </c>
      <c r="N522" s="39">
        <v>266</v>
      </c>
      <c r="O522" s="39">
        <v>33</v>
      </c>
      <c r="P522" s="39">
        <v>150</v>
      </c>
      <c r="Q522" s="39">
        <v>44</v>
      </c>
      <c r="R522" s="39">
        <v>29</v>
      </c>
      <c r="S522" s="39">
        <v>14</v>
      </c>
      <c r="T522" s="39">
        <v>51</v>
      </c>
      <c r="U522" s="39"/>
      <c r="V522" s="39"/>
      <c r="W522" s="39"/>
      <c r="X522" s="39"/>
      <c r="Y522" s="39">
        <v>13</v>
      </c>
      <c r="Z522" s="39">
        <v>39</v>
      </c>
      <c r="AA522" s="39"/>
      <c r="AB522" s="39"/>
    </row>
    <row r="523" spans="1:28" s="41" customFormat="1" ht="18.2" customHeight="1" x14ac:dyDescent="0.2">
      <c r="A523" s="39" t="s">
        <v>1903</v>
      </c>
      <c r="B523" s="39">
        <v>14264</v>
      </c>
      <c r="C523" s="39">
        <v>3365</v>
      </c>
      <c r="D523" s="39">
        <v>255</v>
      </c>
      <c r="E523" s="39">
        <v>604</v>
      </c>
      <c r="F523" s="39">
        <v>2515</v>
      </c>
      <c r="G523" s="39">
        <v>3397</v>
      </c>
      <c r="H523" s="39">
        <v>587</v>
      </c>
      <c r="I523" s="39">
        <v>1458</v>
      </c>
      <c r="J523" s="39">
        <v>35</v>
      </c>
      <c r="K523" s="39">
        <v>1244</v>
      </c>
      <c r="L523" s="39">
        <v>35</v>
      </c>
      <c r="M523" s="39">
        <v>44</v>
      </c>
      <c r="N523" s="39">
        <v>6570</v>
      </c>
      <c r="O523" s="39">
        <v>757</v>
      </c>
      <c r="P523" s="39">
        <v>3895</v>
      </c>
      <c r="Q523" s="39">
        <v>1097</v>
      </c>
      <c r="R523" s="39">
        <v>569</v>
      </c>
      <c r="S523" s="39">
        <v>281</v>
      </c>
      <c r="T523" s="39">
        <v>994</v>
      </c>
      <c r="U523" s="39">
        <v>15</v>
      </c>
      <c r="V523" s="39">
        <v>145</v>
      </c>
      <c r="W523" s="39">
        <v>3</v>
      </c>
      <c r="X523" s="39">
        <v>2</v>
      </c>
      <c r="Y523" s="39">
        <v>41</v>
      </c>
      <c r="Z523" s="39">
        <v>774</v>
      </c>
      <c r="AA523" s="39">
        <v>2</v>
      </c>
      <c r="AB523" s="39">
        <v>12</v>
      </c>
    </row>
    <row r="524" spans="1:28" s="41" customFormat="1" ht="18.2" customHeight="1" x14ac:dyDescent="0.2">
      <c r="A524" s="39" t="s">
        <v>1904</v>
      </c>
      <c r="B524" s="39">
        <v>162945</v>
      </c>
      <c r="C524" s="39">
        <v>36120</v>
      </c>
      <c r="D524" s="39">
        <v>3229</v>
      </c>
      <c r="E524" s="39">
        <v>8736</v>
      </c>
      <c r="F524" s="39">
        <v>24183</v>
      </c>
      <c r="G524" s="39">
        <v>39795</v>
      </c>
      <c r="H524" s="39">
        <v>9809</v>
      </c>
      <c r="I524" s="39">
        <v>14444</v>
      </c>
      <c r="J524" s="39">
        <v>614</v>
      </c>
      <c r="K524" s="39">
        <v>13217</v>
      </c>
      <c r="L524" s="39">
        <v>1008</v>
      </c>
      <c r="M524" s="39">
        <v>717</v>
      </c>
      <c r="N524" s="39">
        <v>72791</v>
      </c>
      <c r="O524" s="39">
        <v>10837</v>
      </c>
      <c r="P524" s="39">
        <v>38691</v>
      </c>
      <c r="Q524" s="39">
        <v>12546</v>
      </c>
      <c r="R524" s="39">
        <v>6429</v>
      </c>
      <c r="S524" s="39">
        <v>4363</v>
      </c>
      <c r="T524" s="39">
        <v>14480</v>
      </c>
      <c r="U524" s="39">
        <v>624</v>
      </c>
      <c r="V524" s="39">
        <v>1804</v>
      </c>
      <c r="W524" s="39">
        <v>4809</v>
      </c>
      <c r="X524" s="39">
        <v>1508</v>
      </c>
      <c r="Y524" s="39">
        <v>3533</v>
      </c>
      <c r="Z524" s="39">
        <v>1486</v>
      </c>
      <c r="AA524" s="39">
        <v>291</v>
      </c>
      <c r="AB524" s="39">
        <v>431</v>
      </c>
    </row>
    <row r="525" spans="1:28" s="41" customFormat="1" ht="18.2" customHeight="1" x14ac:dyDescent="0.2">
      <c r="A525" s="39" t="s">
        <v>1915</v>
      </c>
      <c r="B525" s="39">
        <v>11666.958000000001</v>
      </c>
      <c r="C525" s="39">
        <v>2395.6170000000002</v>
      </c>
      <c r="D525" s="39">
        <v>177.52799999999999</v>
      </c>
      <c r="E525" s="39">
        <v>637.46299999999997</v>
      </c>
      <c r="F525" s="39">
        <v>1580.626</v>
      </c>
      <c r="G525" s="39">
        <v>2529.627</v>
      </c>
      <c r="H525" s="39">
        <v>570.44299999999998</v>
      </c>
      <c r="I525" s="39">
        <v>932.149</v>
      </c>
      <c r="J525" s="39">
        <v>41.110999999999997</v>
      </c>
      <c r="K525" s="39">
        <v>865.25400000000002</v>
      </c>
      <c r="L525" s="39">
        <v>76.831000000000003</v>
      </c>
      <c r="M525" s="39">
        <v>43.838999999999999</v>
      </c>
      <c r="N525" s="39">
        <v>5138.22</v>
      </c>
      <c r="O525" s="39">
        <v>713.76900000000001</v>
      </c>
      <c r="P525" s="39">
        <v>2740.3130000000001</v>
      </c>
      <c r="Q525" s="39">
        <v>945.56</v>
      </c>
      <c r="R525" s="39">
        <v>471.97199999999998</v>
      </c>
      <c r="S525" s="39">
        <v>266.60599999999999</v>
      </c>
      <c r="T525" s="39">
        <v>1603.4939999999999</v>
      </c>
      <c r="U525" s="39">
        <v>10.673</v>
      </c>
      <c r="V525" s="39">
        <v>111.741</v>
      </c>
      <c r="W525" s="39">
        <v>1468.4670000000001</v>
      </c>
      <c r="X525" s="39">
        <v>3.4129999999999998</v>
      </c>
      <c r="Y525" s="39">
        <v>1</v>
      </c>
      <c r="Z525" s="39">
        <v>7.6</v>
      </c>
      <c r="AA525" s="39">
        <v>0.6</v>
      </c>
      <c r="AB525" s="39"/>
    </row>
    <row r="526" spans="1:28" s="41" customFormat="1" ht="18.2" customHeight="1" x14ac:dyDescent="0.2">
      <c r="A526" s="39" t="s">
        <v>1916</v>
      </c>
      <c r="B526" s="39">
        <v>25200.794000000002</v>
      </c>
      <c r="C526" s="39">
        <v>4780.4430000000002</v>
      </c>
      <c r="D526" s="39">
        <v>478.70699999999999</v>
      </c>
      <c r="E526" s="39">
        <v>1171.8109999999999</v>
      </c>
      <c r="F526" s="39">
        <v>3129.9250000000002</v>
      </c>
      <c r="G526" s="39">
        <v>5677.9660000000003</v>
      </c>
      <c r="H526" s="39">
        <v>1440.7550000000001</v>
      </c>
      <c r="I526" s="39">
        <v>1845.2260000000001</v>
      </c>
      <c r="J526" s="39">
        <v>115.782</v>
      </c>
      <c r="K526" s="39">
        <v>1981.9010000000001</v>
      </c>
      <c r="L526" s="39">
        <v>156.15100000000001</v>
      </c>
      <c r="M526" s="39">
        <v>138.15100000000001</v>
      </c>
      <c r="N526" s="39">
        <v>10023.781000000001</v>
      </c>
      <c r="O526" s="39">
        <v>1441.4190000000001</v>
      </c>
      <c r="P526" s="39">
        <v>5194.3230000000003</v>
      </c>
      <c r="Q526" s="39">
        <v>1796.4960000000001</v>
      </c>
      <c r="R526" s="39">
        <v>973.40200000000004</v>
      </c>
      <c r="S526" s="39">
        <v>618.14099999999996</v>
      </c>
      <c r="T526" s="39">
        <v>4718.6040000000003</v>
      </c>
      <c r="U526" s="39">
        <v>88.774000000000001</v>
      </c>
      <c r="V526" s="39">
        <v>294.15100000000001</v>
      </c>
      <c r="W526" s="39">
        <v>378.44400000000002</v>
      </c>
      <c r="X526" s="39">
        <v>650.78700000000003</v>
      </c>
      <c r="Y526" s="39">
        <v>2201.902</v>
      </c>
      <c r="Z526" s="39">
        <v>495.51400000000001</v>
      </c>
      <c r="AA526" s="39">
        <v>226.977</v>
      </c>
      <c r="AB526" s="39">
        <v>382.05500000000001</v>
      </c>
    </row>
    <row r="527" spans="1:28" s="41" customFormat="1" ht="18.2" customHeight="1" x14ac:dyDescent="0.2">
      <c r="A527" s="39" t="s">
        <v>1917</v>
      </c>
      <c r="B527" s="39">
        <v>2631.288</v>
      </c>
      <c r="C527" s="39">
        <v>1</v>
      </c>
      <c r="D527" s="39"/>
      <c r="E527" s="39"/>
      <c r="F527" s="39">
        <v>1</v>
      </c>
      <c r="G527" s="39">
        <v>0.85299999999999998</v>
      </c>
      <c r="H527" s="39"/>
      <c r="I527" s="39"/>
      <c r="J527" s="39"/>
      <c r="K527" s="39">
        <v>0.85299999999999998</v>
      </c>
      <c r="L527" s="39"/>
      <c r="M527" s="39"/>
      <c r="N527" s="39"/>
      <c r="O527" s="39"/>
      <c r="P527" s="39"/>
      <c r="Q527" s="39"/>
      <c r="R527" s="39"/>
      <c r="S527" s="39"/>
      <c r="T527" s="39">
        <v>2629.4349999999999</v>
      </c>
      <c r="U527" s="39"/>
      <c r="V527" s="39"/>
      <c r="W527" s="39">
        <v>2629.4349999999999</v>
      </c>
      <c r="X527" s="39"/>
      <c r="Y527" s="39"/>
      <c r="Z527" s="39"/>
      <c r="AA527" s="39"/>
      <c r="AB527" s="39"/>
    </row>
    <row r="528" spans="1:28" s="41" customFormat="1" ht="18.2" customHeight="1" x14ac:dyDescent="0.2">
      <c r="A528" s="39" t="s">
        <v>1918</v>
      </c>
      <c r="B528" s="39">
        <v>5421.7969999999996</v>
      </c>
      <c r="C528" s="39">
        <v>1025.433</v>
      </c>
      <c r="D528" s="39">
        <v>66.399000000000001</v>
      </c>
      <c r="E528" s="39">
        <v>164.161</v>
      </c>
      <c r="F528" s="39">
        <v>794.87300000000005</v>
      </c>
      <c r="G528" s="39">
        <v>1172.739</v>
      </c>
      <c r="H528" s="39">
        <v>237.73400000000001</v>
      </c>
      <c r="I528" s="39">
        <v>417.95299999999997</v>
      </c>
      <c r="J528" s="39">
        <v>11.4</v>
      </c>
      <c r="K528" s="39">
        <v>482.37799999999999</v>
      </c>
      <c r="L528" s="39">
        <v>10.14</v>
      </c>
      <c r="M528" s="39">
        <v>13.134</v>
      </c>
      <c r="N528" s="39">
        <v>2727.5309999999999</v>
      </c>
      <c r="O528" s="39">
        <v>265.72199999999998</v>
      </c>
      <c r="P528" s="39">
        <v>1774.8489999999999</v>
      </c>
      <c r="Q528" s="39">
        <v>410.09199999999998</v>
      </c>
      <c r="R528" s="39">
        <v>179.05600000000001</v>
      </c>
      <c r="S528" s="39">
        <v>97.811999999999998</v>
      </c>
      <c r="T528" s="39">
        <v>496.09399999999999</v>
      </c>
      <c r="U528" s="39"/>
      <c r="V528" s="39">
        <v>84.162000000000006</v>
      </c>
      <c r="W528" s="39"/>
      <c r="X528" s="39"/>
      <c r="Y528" s="39">
        <v>411.93200000000002</v>
      </c>
      <c r="Z528" s="39"/>
      <c r="AA528" s="39"/>
      <c r="AB528" s="39"/>
    </row>
    <row r="529" spans="1:30" s="41" customFormat="1" ht="18.2" customHeight="1" x14ac:dyDescent="0.2">
      <c r="A529" s="39" t="s">
        <v>1919</v>
      </c>
      <c r="B529" s="39">
        <v>1956.0650000000001</v>
      </c>
      <c r="C529" s="39">
        <v>470.04700000000003</v>
      </c>
      <c r="D529" s="39">
        <v>49.168999999999997</v>
      </c>
      <c r="E529" s="39">
        <v>98.938999999999993</v>
      </c>
      <c r="F529" s="39">
        <v>321.93900000000002</v>
      </c>
      <c r="G529" s="39">
        <v>696.30200000000002</v>
      </c>
      <c r="H529" s="39">
        <v>167.774</v>
      </c>
      <c r="I529" s="39">
        <v>239.78399999999999</v>
      </c>
      <c r="J529" s="39">
        <v>33.801000000000002</v>
      </c>
      <c r="K529" s="39">
        <v>174.11500000000001</v>
      </c>
      <c r="L529" s="39">
        <v>39.731999999999999</v>
      </c>
      <c r="M529" s="39">
        <v>41.095999999999997</v>
      </c>
      <c r="N529" s="39">
        <v>705.79</v>
      </c>
      <c r="O529" s="39">
        <v>73.23</v>
      </c>
      <c r="P529" s="39">
        <v>396.27800000000002</v>
      </c>
      <c r="Q529" s="39">
        <v>137.089</v>
      </c>
      <c r="R529" s="39">
        <v>75.867999999999995</v>
      </c>
      <c r="S529" s="39">
        <v>23.324999999999999</v>
      </c>
      <c r="T529" s="39">
        <v>83.926000000000002</v>
      </c>
      <c r="U529" s="39"/>
      <c r="V529" s="39">
        <v>21.553000000000001</v>
      </c>
      <c r="W529" s="39"/>
      <c r="X529" s="39">
        <v>41.573</v>
      </c>
      <c r="Y529" s="39"/>
      <c r="Z529" s="39">
        <v>20.8</v>
      </c>
      <c r="AA529" s="39"/>
      <c r="AB529" s="39"/>
    </row>
    <row r="530" spans="1:30" s="41" customFormat="1" ht="18.2" customHeight="1" x14ac:dyDescent="0.2">
      <c r="A530" s="39" t="s">
        <v>1920</v>
      </c>
      <c r="B530" s="39">
        <v>555.99800000000005</v>
      </c>
      <c r="C530" s="39">
        <v>2</v>
      </c>
      <c r="D530" s="39">
        <v>2</v>
      </c>
      <c r="E530" s="39"/>
      <c r="F530" s="39"/>
      <c r="G530" s="39">
        <v>551.14099999999996</v>
      </c>
      <c r="H530" s="39">
        <v>551.14099999999996</v>
      </c>
      <c r="I530" s="39"/>
      <c r="J530" s="39"/>
      <c r="K530" s="39"/>
      <c r="L530" s="39"/>
      <c r="M530" s="39"/>
      <c r="N530" s="39">
        <v>1.107</v>
      </c>
      <c r="O530" s="39"/>
      <c r="P530" s="39"/>
      <c r="Q530" s="39"/>
      <c r="R530" s="39">
        <v>1.107</v>
      </c>
      <c r="S530" s="39"/>
      <c r="T530" s="39">
        <v>1.75</v>
      </c>
      <c r="U530" s="39"/>
      <c r="V530" s="39"/>
      <c r="W530" s="39">
        <v>0.75</v>
      </c>
      <c r="X530" s="39">
        <v>1</v>
      </c>
      <c r="Y530" s="39"/>
      <c r="Z530" s="39"/>
      <c r="AA530" s="39"/>
      <c r="AB530" s="39"/>
    </row>
    <row r="531" spans="1:30" s="41" customFormat="1" ht="18.2" customHeight="1" x14ac:dyDescent="0.2">
      <c r="A531" s="39" t="s">
        <v>1921</v>
      </c>
      <c r="B531" s="39">
        <v>59489.245000000003</v>
      </c>
      <c r="C531" s="39">
        <v>14360.268</v>
      </c>
      <c r="D531" s="39">
        <v>1177.3530000000001</v>
      </c>
      <c r="E531" s="39">
        <v>3544.96</v>
      </c>
      <c r="F531" s="39">
        <v>9637.9549999999999</v>
      </c>
      <c r="G531" s="39">
        <v>13929.173000000001</v>
      </c>
      <c r="H531" s="39">
        <v>3049.415</v>
      </c>
      <c r="I531" s="39">
        <v>5134.4170000000004</v>
      </c>
      <c r="J531" s="39">
        <v>187.226</v>
      </c>
      <c r="K531" s="39">
        <v>5006.7179999999998</v>
      </c>
      <c r="L531" s="39">
        <v>360.27</v>
      </c>
      <c r="M531" s="39">
        <v>191.12700000000001</v>
      </c>
      <c r="N531" s="39">
        <v>29558.806</v>
      </c>
      <c r="O531" s="39">
        <v>4317.9309999999996</v>
      </c>
      <c r="P531" s="39">
        <v>15324.56</v>
      </c>
      <c r="Q531" s="39">
        <v>5333.5860000000002</v>
      </c>
      <c r="R531" s="39">
        <v>2793.8</v>
      </c>
      <c r="S531" s="39">
        <v>1788.9290000000001</v>
      </c>
      <c r="T531" s="39">
        <v>1640.998</v>
      </c>
      <c r="U531" s="39">
        <v>334.31200000000001</v>
      </c>
      <c r="V531" s="39">
        <v>709.62300000000005</v>
      </c>
      <c r="W531" s="39">
        <v>46.281999999999996</v>
      </c>
      <c r="X531" s="39">
        <v>274.61700000000002</v>
      </c>
      <c r="Y531" s="39">
        <v>244.76400000000001</v>
      </c>
      <c r="Z531" s="39">
        <v>31.4</v>
      </c>
      <c r="AA531" s="39"/>
      <c r="AB531" s="39"/>
    </row>
    <row r="532" spans="1:30" s="41" customFormat="1" ht="18.2" customHeight="1" x14ac:dyDescent="0.2">
      <c r="A532" s="39" t="s">
        <v>1922</v>
      </c>
      <c r="B532" s="39">
        <v>4464.9120000000003</v>
      </c>
      <c r="C532" s="39">
        <v>1022.57</v>
      </c>
      <c r="D532" s="39">
        <v>92.727999999999994</v>
      </c>
      <c r="E532" s="39">
        <v>272.35300000000001</v>
      </c>
      <c r="F532" s="39">
        <v>657.48900000000003</v>
      </c>
      <c r="G532" s="39">
        <v>1052.8820000000001</v>
      </c>
      <c r="H532" s="39">
        <v>210.989</v>
      </c>
      <c r="I532" s="39">
        <v>361.40499999999997</v>
      </c>
      <c r="J532" s="39">
        <v>10.346</v>
      </c>
      <c r="K532" s="39">
        <v>442.541</v>
      </c>
      <c r="L532" s="39">
        <v>11.5</v>
      </c>
      <c r="M532" s="39">
        <v>16.100999999999999</v>
      </c>
      <c r="N532" s="39">
        <v>2255.3620000000001</v>
      </c>
      <c r="O532" s="39">
        <v>285.76400000000001</v>
      </c>
      <c r="P532" s="39">
        <v>1170.5730000000001</v>
      </c>
      <c r="Q532" s="39">
        <v>486.56900000000002</v>
      </c>
      <c r="R532" s="39">
        <v>197.16</v>
      </c>
      <c r="S532" s="39">
        <v>115.29600000000001</v>
      </c>
      <c r="T532" s="39">
        <v>134.09800000000001</v>
      </c>
      <c r="U532" s="39">
        <v>17.809999999999999</v>
      </c>
      <c r="V532" s="39">
        <v>38.646999999999998</v>
      </c>
      <c r="W532" s="39"/>
      <c r="X532" s="39">
        <v>33.475999999999999</v>
      </c>
      <c r="Y532" s="39">
        <v>7.5</v>
      </c>
      <c r="Z532" s="39">
        <v>25.097999999999999</v>
      </c>
      <c r="AA532" s="39"/>
      <c r="AB532" s="39">
        <v>11.567</v>
      </c>
    </row>
    <row r="533" spans="1:30" s="41" customFormat="1" ht="18.2" customHeight="1" x14ac:dyDescent="0.2">
      <c r="A533" s="39" t="s">
        <v>1923</v>
      </c>
      <c r="B533" s="39">
        <v>1237.5329999999999</v>
      </c>
      <c r="C533" s="39">
        <v>142.21799999999999</v>
      </c>
      <c r="D533" s="39">
        <v>18.786999999999999</v>
      </c>
      <c r="E533" s="39">
        <v>46.045999999999999</v>
      </c>
      <c r="F533" s="39">
        <v>77.385000000000005</v>
      </c>
      <c r="G533" s="39">
        <v>536.19500000000005</v>
      </c>
      <c r="H533" s="39">
        <v>404.48399999999998</v>
      </c>
      <c r="I533" s="39">
        <v>67.738</v>
      </c>
      <c r="J533" s="39">
        <v>6.7069999999999999</v>
      </c>
      <c r="K533" s="39">
        <v>31.498999999999999</v>
      </c>
      <c r="L533" s="39">
        <v>16.486999999999998</v>
      </c>
      <c r="M533" s="39">
        <v>9.2799999999999994</v>
      </c>
      <c r="N533" s="39">
        <v>502.827</v>
      </c>
      <c r="O533" s="39">
        <v>134.00800000000001</v>
      </c>
      <c r="P533" s="39">
        <v>244.40899999999999</v>
      </c>
      <c r="Q533" s="39">
        <v>78.902000000000001</v>
      </c>
      <c r="R533" s="39">
        <v>9.5730000000000004</v>
      </c>
      <c r="S533" s="39">
        <v>35.935000000000002</v>
      </c>
      <c r="T533" s="39">
        <v>56.292999999999999</v>
      </c>
      <c r="U533" s="39"/>
      <c r="V533" s="39">
        <v>2</v>
      </c>
      <c r="W533" s="39"/>
      <c r="X533" s="39">
        <v>16.425999999999998</v>
      </c>
      <c r="Y533" s="39">
        <v>2.56</v>
      </c>
      <c r="Z533" s="39">
        <v>1.8129999999999999</v>
      </c>
      <c r="AA533" s="39">
        <v>33.494</v>
      </c>
      <c r="AB533" s="39"/>
    </row>
    <row r="534" spans="1:30" s="41" customFormat="1" ht="18.2" customHeight="1" x14ac:dyDescent="0.2">
      <c r="A534" s="39" t="s">
        <v>1924</v>
      </c>
      <c r="B534" s="39">
        <v>13602.067999999999</v>
      </c>
      <c r="C534" s="39">
        <v>3194.2489999999998</v>
      </c>
      <c r="D534" s="39">
        <v>319.14699999999999</v>
      </c>
      <c r="E534" s="39">
        <v>751.58699999999999</v>
      </c>
      <c r="F534" s="39">
        <v>2123.5149999999999</v>
      </c>
      <c r="G534" s="39">
        <v>3982.0010000000002</v>
      </c>
      <c r="H534" s="39">
        <v>871.89099999999996</v>
      </c>
      <c r="I534" s="39">
        <v>1581.3720000000001</v>
      </c>
      <c r="J534" s="39">
        <v>69.718000000000004</v>
      </c>
      <c r="K534" s="39">
        <v>1264.9860000000001</v>
      </c>
      <c r="L534" s="39">
        <v>114.705</v>
      </c>
      <c r="M534" s="39">
        <v>79.328999999999994</v>
      </c>
      <c r="N534" s="39">
        <v>5628.5249999999996</v>
      </c>
      <c r="O534" s="39">
        <v>964.928</v>
      </c>
      <c r="P534" s="39">
        <v>3365.3670000000002</v>
      </c>
      <c r="Q534" s="39">
        <v>640.71400000000006</v>
      </c>
      <c r="R534" s="39">
        <v>258.00799999999998</v>
      </c>
      <c r="S534" s="39">
        <v>399.50799999999998</v>
      </c>
      <c r="T534" s="39">
        <v>797.29300000000001</v>
      </c>
      <c r="U534" s="39">
        <v>112.247</v>
      </c>
      <c r="V534" s="39">
        <v>237.66499999999999</v>
      </c>
      <c r="W534" s="39">
        <v>107.999</v>
      </c>
      <c r="X534" s="39">
        <v>21.747</v>
      </c>
      <c r="Y534" s="39">
        <v>316.03500000000003</v>
      </c>
      <c r="Z534" s="39"/>
      <c r="AA534" s="39">
        <v>1.6</v>
      </c>
      <c r="AB534" s="39"/>
    </row>
    <row r="535" spans="1:30" s="41" customFormat="1" ht="18.2" customHeight="1" x14ac:dyDescent="0.2">
      <c r="A535" s="39" t="s">
        <v>1925</v>
      </c>
      <c r="B535" s="39">
        <v>592.78899999999999</v>
      </c>
      <c r="C535" s="39">
        <v>124.18300000000001</v>
      </c>
      <c r="D535" s="39">
        <v>13.756</v>
      </c>
      <c r="E535" s="39">
        <v>34.475999999999999</v>
      </c>
      <c r="F535" s="39">
        <v>75.950999999999993</v>
      </c>
      <c r="G535" s="39">
        <v>226.405</v>
      </c>
      <c r="H535" s="39">
        <v>54.999000000000002</v>
      </c>
      <c r="I535" s="39">
        <v>63.332000000000001</v>
      </c>
      <c r="J535" s="39">
        <v>6</v>
      </c>
      <c r="K535" s="39">
        <v>79.956999999999994</v>
      </c>
      <c r="L535" s="39">
        <v>12.986000000000001</v>
      </c>
      <c r="M535" s="39">
        <v>9.1310000000000002</v>
      </c>
      <c r="N535" s="39">
        <v>214.001</v>
      </c>
      <c r="O535" s="39">
        <v>25.550999999999998</v>
      </c>
      <c r="P535" s="39">
        <v>115.303</v>
      </c>
      <c r="Q535" s="39">
        <v>37.856000000000002</v>
      </c>
      <c r="R535" s="39">
        <v>24.742000000000001</v>
      </c>
      <c r="S535" s="39">
        <v>10.548999999999999</v>
      </c>
      <c r="T535" s="39">
        <v>28.2</v>
      </c>
      <c r="U535" s="39"/>
      <c r="V535" s="39"/>
      <c r="W535" s="39"/>
      <c r="X535" s="39"/>
      <c r="Y535" s="39">
        <v>10.7</v>
      </c>
      <c r="Z535" s="39">
        <v>17.5</v>
      </c>
      <c r="AA535" s="39"/>
      <c r="AB535" s="39"/>
    </row>
    <row r="536" spans="1:30" s="41" customFormat="1" ht="18.2" customHeight="1" x14ac:dyDescent="0.2">
      <c r="A536" s="39" t="s">
        <v>1926</v>
      </c>
      <c r="B536" s="39">
        <v>12945.406999999999</v>
      </c>
      <c r="C536" s="39">
        <v>3038.712</v>
      </c>
      <c r="D536" s="39">
        <v>220.113</v>
      </c>
      <c r="E536" s="39">
        <v>534.48500000000001</v>
      </c>
      <c r="F536" s="39">
        <v>2284.114</v>
      </c>
      <c r="G536" s="39">
        <v>2954.6909999999998</v>
      </c>
      <c r="H536" s="39">
        <v>492.93099999999998</v>
      </c>
      <c r="I536" s="39">
        <v>1265.748</v>
      </c>
      <c r="J536" s="39">
        <v>25.193000000000001</v>
      </c>
      <c r="K536" s="39">
        <v>1104.79</v>
      </c>
      <c r="L536" s="39">
        <v>28.984000000000002</v>
      </c>
      <c r="M536" s="39">
        <v>37.045000000000002</v>
      </c>
      <c r="N536" s="39">
        <v>6069.6480000000001</v>
      </c>
      <c r="O536" s="39">
        <v>687.66099999999994</v>
      </c>
      <c r="P536" s="39">
        <v>3617.808</v>
      </c>
      <c r="Q536" s="39">
        <v>1011.191</v>
      </c>
      <c r="R536" s="39">
        <v>502.82499999999999</v>
      </c>
      <c r="S536" s="39">
        <v>250.16300000000001</v>
      </c>
      <c r="T536" s="39">
        <v>882.35599999999999</v>
      </c>
      <c r="U536" s="39">
        <v>13.9</v>
      </c>
      <c r="V536" s="39">
        <v>140.57499999999999</v>
      </c>
      <c r="W536" s="39">
        <v>1.4</v>
      </c>
      <c r="X536" s="39">
        <v>1.3</v>
      </c>
      <c r="Y536" s="39">
        <v>34.924999999999997</v>
      </c>
      <c r="Z536" s="39">
        <v>680.25599999999997</v>
      </c>
      <c r="AA536" s="39">
        <v>2</v>
      </c>
      <c r="AB536" s="39">
        <v>8</v>
      </c>
    </row>
    <row r="537" spans="1:30" s="41" customFormat="1" ht="18.2" customHeight="1" x14ac:dyDescent="0.2">
      <c r="A537" s="39" t="s">
        <v>1927</v>
      </c>
      <c r="B537" s="39">
        <v>139764.85399999999</v>
      </c>
      <c r="C537" s="39">
        <v>30556.74</v>
      </c>
      <c r="D537" s="39">
        <v>2615.6869999999999</v>
      </c>
      <c r="E537" s="39">
        <v>7256.2809999999999</v>
      </c>
      <c r="F537" s="39">
        <v>20684.772000000001</v>
      </c>
      <c r="G537" s="39">
        <v>33309.974999999999</v>
      </c>
      <c r="H537" s="39">
        <v>8052.5559999999996</v>
      </c>
      <c r="I537" s="39">
        <v>11909.124</v>
      </c>
      <c r="J537" s="39">
        <v>507.28399999999999</v>
      </c>
      <c r="K537" s="39">
        <v>11434.992</v>
      </c>
      <c r="L537" s="39">
        <v>827.78599999999994</v>
      </c>
      <c r="M537" s="39">
        <v>578.23299999999995</v>
      </c>
      <c r="N537" s="39">
        <v>62825.597999999998</v>
      </c>
      <c r="O537" s="39">
        <v>8909.9830000000002</v>
      </c>
      <c r="P537" s="39">
        <v>33943.783000000003</v>
      </c>
      <c r="Q537" s="39">
        <v>10878.055</v>
      </c>
      <c r="R537" s="39">
        <v>5487.5129999999999</v>
      </c>
      <c r="S537" s="39">
        <v>3606.2640000000001</v>
      </c>
      <c r="T537" s="39">
        <v>13072.540999999999</v>
      </c>
      <c r="U537" s="39">
        <v>577.71600000000001</v>
      </c>
      <c r="V537" s="39">
        <v>1640.117</v>
      </c>
      <c r="W537" s="39">
        <v>4632.777</v>
      </c>
      <c r="X537" s="39">
        <v>1044.3389999999999</v>
      </c>
      <c r="Y537" s="39">
        <v>3231.3180000000002</v>
      </c>
      <c r="Z537" s="39">
        <v>1279.981</v>
      </c>
      <c r="AA537" s="39">
        <v>264.67099999999999</v>
      </c>
      <c r="AB537" s="39">
        <v>401.62200000000001</v>
      </c>
    </row>
    <row r="538" spans="1:30" x14ac:dyDescent="0.2">
      <c r="A538" s="39"/>
      <c r="B538" s="39" t="s">
        <v>1306</v>
      </c>
      <c r="C538" s="39" t="s">
        <v>580</v>
      </c>
      <c r="D538" s="39" t="s">
        <v>581</v>
      </c>
      <c r="E538" s="39" t="s">
        <v>582</v>
      </c>
      <c r="F538" s="39" t="s">
        <v>583</v>
      </c>
      <c r="G538" s="39" t="s">
        <v>584</v>
      </c>
      <c r="H538" s="39" t="s">
        <v>579</v>
      </c>
      <c r="I538" s="39" t="s">
        <v>585</v>
      </c>
      <c r="J538" s="39" t="s">
        <v>586</v>
      </c>
      <c r="K538" s="39" t="s">
        <v>911</v>
      </c>
      <c r="L538" s="39" t="s">
        <v>912</v>
      </c>
      <c r="M538" s="39" t="s">
        <v>913</v>
      </c>
      <c r="N538" s="39" t="s">
        <v>914</v>
      </c>
      <c r="O538" s="39" t="s">
        <v>915</v>
      </c>
      <c r="P538" s="39" t="s">
        <v>916</v>
      </c>
      <c r="Q538" s="39" t="s">
        <v>917</v>
      </c>
      <c r="R538" s="39" t="s">
        <v>918</v>
      </c>
      <c r="S538" s="39" t="s">
        <v>919</v>
      </c>
      <c r="T538" s="39" t="s">
        <v>0</v>
      </c>
      <c r="U538" s="39" t="s">
        <v>920</v>
      </c>
      <c r="V538" s="39" t="s">
        <v>921</v>
      </c>
      <c r="W538" s="39" t="s">
        <v>922</v>
      </c>
      <c r="X538" s="39" t="s">
        <v>1307</v>
      </c>
      <c r="Y538" s="39" t="s">
        <v>1308</v>
      </c>
      <c r="Z538" s="39" t="s">
        <v>84</v>
      </c>
      <c r="AA538" s="39" t="s">
        <v>85</v>
      </c>
      <c r="AB538" s="39" t="s">
        <v>86</v>
      </c>
      <c r="AC538" s="39"/>
      <c r="AD538" s="39"/>
    </row>
    <row r="539" spans="1:30" x14ac:dyDescent="0.2">
      <c r="A539" s="39" t="s">
        <v>1931</v>
      </c>
      <c r="B539" s="39">
        <v>749</v>
      </c>
      <c r="C539" s="39">
        <v>165</v>
      </c>
      <c r="D539" s="39">
        <v>17</v>
      </c>
      <c r="E539" s="39">
        <v>45</v>
      </c>
      <c r="F539" s="39">
        <v>104</v>
      </c>
      <c r="G539" s="39">
        <v>284</v>
      </c>
      <c r="H539" s="39">
        <v>69</v>
      </c>
      <c r="I539" s="39">
        <v>79</v>
      </c>
      <c r="J539" s="39">
        <v>6</v>
      </c>
      <c r="K539" s="39">
        <v>111</v>
      </c>
      <c r="L539" s="39">
        <v>14</v>
      </c>
      <c r="M539" s="39">
        <v>9</v>
      </c>
      <c r="N539" s="39">
        <v>261</v>
      </c>
      <c r="O539" s="39">
        <v>30</v>
      </c>
      <c r="P539" s="39">
        <v>147</v>
      </c>
      <c r="Q539" s="39">
        <v>44</v>
      </c>
      <c r="R539" s="39">
        <v>30</v>
      </c>
      <c r="S539" s="39">
        <v>14</v>
      </c>
      <c r="T539" s="39">
        <v>51</v>
      </c>
      <c r="U539" s="39"/>
      <c r="V539" s="39"/>
      <c r="W539" s="39"/>
      <c r="X539" s="39"/>
      <c r="Y539" s="39">
        <v>13</v>
      </c>
      <c r="Z539" s="39">
        <v>38</v>
      </c>
      <c r="AA539" s="39">
        <v>1</v>
      </c>
      <c r="AB539" s="39"/>
      <c r="AC539" s="39"/>
      <c r="AD539" s="39"/>
    </row>
    <row r="540" spans="1:30" x14ac:dyDescent="0.2">
      <c r="A540" s="39" t="s">
        <v>1932</v>
      </c>
      <c r="B540" s="39">
        <v>14222</v>
      </c>
      <c r="C540" s="39">
        <v>3359</v>
      </c>
      <c r="D540" s="39">
        <v>262</v>
      </c>
      <c r="E540" s="39">
        <v>604</v>
      </c>
      <c r="F540" s="39">
        <v>2501</v>
      </c>
      <c r="G540" s="39">
        <v>3456</v>
      </c>
      <c r="H540" s="39">
        <v>612</v>
      </c>
      <c r="I540" s="39">
        <v>1472</v>
      </c>
      <c r="J540" s="39">
        <v>36</v>
      </c>
      <c r="K540" s="39">
        <v>1265</v>
      </c>
      <c r="L540" s="39">
        <v>32</v>
      </c>
      <c r="M540" s="39">
        <v>45</v>
      </c>
      <c r="N540" s="39">
        <v>6624</v>
      </c>
      <c r="O540" s="39">
        <v>757</v>
      </c>
      <c r="P540" s="39">
        <v>3892</v>
      </c>
      <c r="Q540" s="39">
        <v>1123</v>
      </c>
      <c r="R540" s="39">
        <v>585</v>
      </c>
      <c r="S540" s="39">
        <v>295</v>
      </c>
      <c r="T540" s="39">
        <v>850</v>
      </c>
      <c r="U540" s="39">
        <v>15</v>
      </c>
      <c r="V540" s="39">
        <v>143</v>
      </c>
      <c r="W540" s="39">
        <v>3</v>
      </c>
      <c r="X540" s="39">
        <v>2</v>
      </c>
      <c r="Y540" s="39">
        <v>44</v>
      </c>
      <c r="Z540" s="39">
        <v>628</v>
      </c>
      <c r="AA540" s="39">
        <v>2</v>
      </c>
      <c r="AB540" s="39">
        <v>13</v>
      </c>
      <c r="AC540" s="39"/>
      <c r="AD540" s="39"/>
    </row>
    <row r="541" spans="1:30" x14ac:dyDescent="0.2">
      <c r="A541" s="39" t="s">
        <v>1933</v>
      </c>
      <c r="B541" s="39">
        <v>163848</v>
      </c>
      <c r="C541" s="39">
        <v>36386</v>
      </c>
      <c r="D541" s="39">
        <v>3263</v>
      </c>
      <c r="E541" s="39">
        <v>8803</v>
      </c>
      <c r="F541" s="39">
        <v>24347</v>
      </c>
      <c r="G541" s="39">
        <v>39978</v>
      </c>
      <c r="H541" s="39">
        <v>9857</v>
      </c>
      <c r="I541" s="39">
        <v>14547</v>
      </c>
      <c r="J541" s="39">
        <v>627</v>
      </c>
      <c r="K541" s="39">
        <v>13238</v>
      </c>
      <c r="L541" s="39">
        <v>1006</v>
      </c>
      <c r="M541" s="39">
        <v>717</v>
      </c>
      <c r="N541" s="39">
        <v>73300</v>
      </c>
      <c r="O541" s="39">
        <v>10799</v>
      </c>
      <c r="P541" s="39">
        <v>38905</v>
      </c>
      <c r="Q541" s="39">
        <v>12743</v>
      </c>
      <c r="R541" s="39">
        <v>6496</v>
      </c>
      <c r="S541" s="39">
        <v>4431</v>
      </c>
      <c r="T541" s="39">
        <v>14425</v>
      </c>
      <c r="U541" s="39">
        <v>625</v>
      </c>
      <c r="V541" s="39">
        <v>1808</v>
      </c>
      <c r="W541" s="39">
        <v>4875</v>
      </c>
      <c r="X541" s="39">
        <v>1499</v>
      </c>
      <c r="Y541" s="39">
        <v>3545</v>
      </c>
      <c r="Z541" s="39">
        <v>1333</v>
      </c>
      <c r="AA541" s="39">
        <v>303</v>
      </c>
      <c r="AB541" s="39">
        <v>442</v>
      </c>
      <c r="AC541" s="39"/>
      <c r="AD541" s="39"/>
    </row>
    <row r="542" spans="1:30" x14ac:dyDescent="0.2">
      <c r="A542" s="39" t="s">
        <v>1934</v>
      </c>
      <c r="B542" s="39">
        <v>13979</v>
      </c>
      <c r="C542" s="39">
        <v>3014</v>
      </c>
      <c r="D542" s="39">
        <v>241</v>
      </c>
      <c r="E542" s="39">
        <v>792</v>
      </c>
      <c r="F542" s="39">
        <v>1987</v>
      </c>
      <c r="G542" s="39">
        <v>3099</v>
      </c>
      <c r="H542" s="39">
        <v>700</v>
      </c>
      <c r="I542" s="39">
        <v>1164</v>
      </c>
      <c r="J542" s="39">
        <v>56</v>
      </c>
      <c r="K542" s="39">
        <v>1037</v>
      </c>
      <c r="L542" s="39">
        <v>90</v>
      </c>
      <c r="M542" s="39">
        <v>52</v>
      </c>
      <c r="N542" s="39">
        <v>6156</v>
      </c>
      <c r="O542" s="39">
        <v>884</v>
      </c>
      <c r="P542" s="39">
        <v>3223</v>
      </c>
      <c r="Q542" s="39">
        <v>1148</v>
      </c>
      <c r="R542" s="39">
        <v>576</v>
      </c>
      <c r="S542" s="39">
        <v>331</v>
      </c>
      <c r="T542" s="39">
        <v>1723</v>
      </c>
      <c r="U542" s="39">
        <v>14</v>
      </c>
      <c r="V542" s="39">
        <v>128</v>
      </c>
      <c r="W542" s="39">
        <v>1567</v>
      </c>
      <c r="X542" s="39">
        <v>4</v>
      </c>
      <c r="Y542" s="39">
        <v>1</v>
      </c>
      <c r="Z542" s="39">
        <v>8</v>
      </c>
      <c r="AA542" s="39">
        <v>1</v>
      </c>
      <c r="AB542" s="39"/>
      <c r="AC542" s="39"/>
      <c r="AD542" s="39"/>
    </row>
    <row r="543" spans="1:30" x14ac:dyDescent="0.2">
      <c r="A543" s="39" t="s">
        <v>1935</v>
      </c>
      <c r="B543" s="39">
        <v>29303</v>
      </c>
      <c r="C543" s="39">
        <v>5677</v>
      </c>
      <c r="D543" s="39">
        <v>578</v>
      </c>
      <c r="E543" s="39">
        <v>1440</v>
      </c>
      <c r="F543" s="39">
        <v>3659</v>
      </c>
      <c r="G543" s="39">
        <v>6700</v>
      </c>
      <c r="H543" s="39">
        <v>1751</v>
      </c>
      <c r="I543" s="39">
        <v>2206</v>
      </c>
      <c r="J543" s="39">
        <v>140</v>
      </c>
      <c r="K543" s="39">
        <v>2251</v>
      </c>
      <c r="L543" s="39">
        <v>181</v>
      </c>
      <c r="M543" s="39">
        <v>171</v>
      </c>
      <c r="N543" s="39">
        <v>11635</v>
      </c>
      <c r="O543" s="39">
        <v>1708</v>
      </c>
      <c r="P543" s="39">
        <v>5932</v>
      </c>
      <c r="Q543" s="39">
        <v>2119</v>
      </c>
      <c r="R543" s="39">
        <v>1120</v>
      </c>
      <c r="S543" s="39">
        <v>759</v>
      </c>
      <c r="T543" s="39">
        <v>5305</v>
      </c>
      <c r="U543" s="39">
        <v>97</v>
      </c>
      <c r="V543" s="39">
        <v>317</v>
      </c>
      <c r="W543" s="39">
        <v>405</v>
      </c>
      <c r="X543" s="39">
        <v>896</v>
      </c>
      <c r="Y543" s="39">
        <v>2371</v>
      </c>
      <c r="Z543" s="39">
        <v>546</v>
      </c>
      <c r="AA543" s="39">
        <v>258</v>
      </c>
      <c r="AB543" s="39">
        <v>415</v>
      </c>
      <c r="AC543" s="39"/>
      <c r="AD543" s="39"/>
    </row>
    <row r="544" spans="1:30" x14ac:dyDescent="0.2">
      <c r="A544" s="39" t="s">
        <v>1936</v>
      </c>
      <c r="B544" s="39">
        <v>2745</v>
      </c>
      <c r="C544" s="39">
        <v>3</v>
      </c>
      <c r="D544" s="39"/>
      <c r="E544" s="39"/>
      <c r="F544" s="39">
        <v>3</v>
      </c>
      <c r="G544" s="39">
        <v>1</v>
      </c>
      <c r="H544" s="39"/>
      <c r="I544" s="39"/>
      <c r="J544" s="39"/>
      <c r="K544" s="39">
        <v>1</v>
      </c>
      <c r="L544" s="39"/>
      <c r="M544" s="39"/>
      <c r="N544" s="39"/>
      <c r="O544" s="39"/>
      <c r="P544" s="39"/>
      <c r="Q544" s="39"/>
      <c r="R544" s="39"/>
      <c r="S544" s="39"/>
      <c r="T544" s="39">
        <v>2741</v>
      </c>
      <c r="U544" s="39"/>
      <c r="V544" s="39"/>
      <c r="W544" s="39">
        <v>2741</v>
      </c>
      <c r="X544" s="39"/>
      <c r="Y544" s="39"/>
      <c r="Z544" s="39"/>
      <c r="AA544" s="39"/>
      <c r="AB544" s="39"/>
      <c r="AC544" s="39"/>
      <c r="AD544" s="39"/>
    </row>
    <row r="545" spans="1:30" x14ac:dyDescent="0.2">
      <c r="A545" s="39" t="s">
        <v>1937</v>
      </c>
      <c r="B545" s="39">
        <v>6824</v>
      </c>
      <c r="C545" s="39">
        <v>1277</v>
      </c>
      <c r="D545" s="39">
        <v>99</v>
      </c>
      <c r="E545" s="39">
        <v>182</v>
      </c>
      <c r="F545" s="39">
        <v>996</v>
      </c>
      <c r="G545" s="39">
        <v>1641</v>
      </c>
      <c r="H545" s="39">
        <v>332</v>
      </c>
      <c r="I545" s="39">
        <v>594</v>
      </c>
      <c r="J545" s="39">
        <v>21</v>
      </c>
      <c r="K545" s="39">
        <v>645</v>
      </c>
      <c r="L545" s="39">
        <v>23</v>
      </c>
      <c r="M545" s="39">
        <v>26</v>
      </c>
      <c r="N545" s="39">
        <v>3367</v>
      </c>
      <c r="O545" s="39">
        <v>344</v>
      </c>
      <c r="P545" s="39">
        <v>2187</v>
      </c>
      <c r="Q545" s="39">
        <v>456</v>
      </c>
      <c r="R545" s="39">
        <v>252</v>
      </c>
      <c r="S545" s="39">
        <v>129</v>
      </c>
      <c r="T545" s="39">
        <v>540</v>
      </c>
      <c r="U545" s="39"/>
      <c r="V545" s="39">
        <v>120</v>
      </c>
      <c r="W545" s="39"/>
      <c r="X545" s="39"/>
      <c r="Y545" s="39">
        <v>420</v>
      </c>
      <c r="Z545" s="39"/>
      <c r="AA545" s="39"/>
      <c r="AB545" s="39"/>
      <c r="AC545" s="39"/>
      <c r="AD545" s="39"/>
    </row>
    <row r="546" spans="1:30" x14ac:dyDescent="0.2">
      <c r="A546" s="39" t="s">
        <v>1938</v>
      </c>
      <c r="B546" s="39">
        <v>2375</v>
      </c>
      <c r="C546" s="39">
        <v>543</v>
      </c>
      <c r="D546" s="39">
        <v>59</v>
      </c>
      <c r="E546" s="39">
        <v>112</v>
      </c>
      <c r="F546" s="39">
        <v>372</v>
      </c>
      <c r="G546" s="39">
        <v>871</v>
      </c>
      <c r="H546" s="39">
        <v>209</v>
      </c>
      <c r="I546" s="39">
        <v>316</v>
      </c>
      <c r="J546" s="39">
        <v>39</v>
      </c>
      <c r="K546" s="39">
        <v>205</v>
      </c>
      <c r="L546" s="39">
        <v>51</v>
      </c>
      <c r="M546" s="39">
        <v>52</v>
      </c>
      <c r="N546" s="39">
        <v>838</v>
      </c>
      <c r="O546" s="39">
        <v>98</v>
      </c>
      <c r="P546" s="39">
        <v>462</v>
      </c>
      <c r="Q546" s="39">
        <v>152</v>
      </c>
      <c r="R546" s="39">
        <v>95</v>
      </c>
      <c r="S546" s="39">
        <v>35</v>
      </c>
      <c r="T546" s="39">
        <v>146</v>
      </c>
      <c r="U546" s="39"/>
      <c r="V546" s="39">
        <v>27</v>
      </c>
      <c r="W546" s="39"/>
      <c r="X546" s="39">
        <v>91</v>
      </c>
      <c r="Y546" s="39"/>
      <c r="Z546" s="39">
        <v>28</v>
      </c>
      <c r="AA546" s="39"/>
      <c r="AB546" s="39"/>
      <c r="AC546" s="39"/>
      <c r="AD546" s="39"/>
    </row>
    <row r="547" spans="1:30" x14ac:dyDescent="0.2">
      <c r="A547" s="39" t="s">
        <v>1939</v>
      </c>
      <c r="B547" s="39">
        <v>713</v>
      </c>
      <c r="C547" s="39">
        <v>2</v>
      </c>
      <c r="D547" s="39">
        <v>2</v>
      </c>
      <c r="E547" s="39"/>
      <c r="F547" s="39"/>
      <c r="G547" s="39">
        <v>706</v>
      </c>
      <c r="H547" s="39">
        <v>706</v>
      </c>
      <c r="I547" s="39"/>
      <c r="J547" s="39"/>
      <c r="K547" s="39"/>
      <c r="L547" s="39"/>
      <c r="M547" s="39"/>
      <c r="N547" s="39">
        <v>2</v>
      </c>
      <c r="O547" s="39"/>
      <c r="P547" s="39"/>
      <c r="Q547" s="39"/>
      <c r="R547" s="39">
        <v>2</v>
      </c>
      <c r="S547" s="39"/>
      <c r="T547" s="39">
        <v>3</v>
      </c>
      <c r="U547" s="39"/>
      <c r="V547" s="39"/>
      <c r="W547" s="39">
        <v>2</v>
      </c>
      <c r="X547" s="39">
        <v>1</v>
      </c>
      <c r="Y547" s="39"/>
      <c r="Z547" s="39"/>
      <c r="AA547" s="39"/>
      <c r="AB547" s="39"/>
      <c r="AC547" s="39"/>
      <c r="AD547" s="39"/>
    </row>
    <row r="548" spans="1:30" x14ac:dyDescent="0.2">
      <c r="A548" s="39" t="s">
        <v>1940</v>
      </c>
      <c r="B548" s="39">
        <v>68751</v>
      </c>
      <c r="C548" s="39">
        <v>16693</v>
      </c>
      <c r="D548" s="39">
        <v>1428</v>
      </c>
      <c r="E548" s="39">
        <v>4168</v>
      </c>
      <c r="F548" s="39">
        <v>11099</v>
      </c>
      <c r="G548" s="39">
        <v>16563</v>
      </c>
      <c r="H548" s="39">
        <v>3652</v>
      </c>
      <c r="I548" s="39">
        <v>6242</v>
      </c>
      <c r="J548" s="39">
        <v>228</v>
      </c>
      <c r="K548" s="39">
        <v>5761</v>
      </c>
      <c r="L548" s="39">
        <v>439</v>
      </c>
      <c r="M548" s="39">
        <v>242</v>
      </c>
      <c r="N548" s="39">
        <v>33567</v>
      </c>
      <c r="O548" s="39">
        <v>4966</v>
      </c>
      <c r="P548" s="39">
        <v>17189</v>
      </c>
      <c r="Q548" s="39">
        <v>6078</v>
      </c>
      <c r="R548" s="39">
        <v>3222</v>
      </c>
      <c r="S548" s="39">
        <v>2121</v>
      </c>
      <c r="T548" s="39">
        <v>1956</v>
      </c>
      <c r="U548" s="39">
        <v>342</v>
      </c>
      <c r="V548" s="39">
        <v>799</v>
      </c>
      <c r="W548" s="39">
        <v>45</v>
      </c>
      <c r="X548" s="39">
        <v>393</v>
      </c>
      <c r="Y548" s="39">
        <v>343</v>
      </c>
      <c r="Z548" s="39">
        <v>36</v>
      </c>
      <c r="AA548" s="39"/>
      <c r="AB548" s="39"/>
      <c r="AC548" s="39"/>
      <c r="AD548" s="39"/>
    </row>
    <row r="549" spans="1:30" x14ac:dyDescent="0.2">
      <c r="A549" s="39" t="s">
        <v>1941</v>
      </c>
      <c r="B549" s="39">
        <v>5292</v>
      </c>
      <c r="C549" s="39">
        <v>1234</v>
      </c>
      <c r="D549" s="39">
        <v>114</v>
      </c>
      <c r="E549" s="39">
        <v>335</v>
      </c>
      <c r="F549" s="39">
        <v>793</v>
      </c>
      <c r="G549" s="39">
        <v>1228</v>
      </c>
      <c r="H549" s="39">
        <v>250</v>
      </c>
      <c r="I549" s="39">
        <v>435</v>
      </c>
      <c r="J549" s="39">
        <v>12</v>
      </c>
      <c r="K549" s="39">
        <v>502</v>
      </c>
      <c r="L549" s="39">
        <v>11</v>
      </c>
      <c r="M549" s="39">
        <v>19</v>
      </c>
      <c r="N549" s="39">
        <v>2663</v>
      </c>
      <c r="O549" s="39">
        <v>330</v>
      </c>
      <c r="P549" s="39">
        <v>1368</v>
      </c>
      <c r="Q549" s="39">
        <v>570</v>
      </c>
      <c r="R549" s="39">
        <v>254</v>
      </c>
      <c r="S549" s="39">
        <v>149</v>
      </c>
      <c r="T549" s="39">
        <v>206</v>
      </c>
      <c r="U549" s="39">
        <v>20</v>
      </c>
      <c r="V549" s="39">
        <v>48</v>
      </c>
      <c r="W549" s="39"/>
      <c r="X549" s="39">
        <v>63</v>
      </c>
      <c r="Y549" s="39">
        <v>9</v>
      </c>
      <c r="Z549" s="39">
        <v>53</v>
      </c>
      <c r="AA549" s="39"/>
      <c r="AB549" s="39">
        <v>14</v>
      </c>
      <c r="AC549" s="39"/>
      <c r="AD549" s="39"/>
    </row>
    <row r="550" spans="1:30" x14ac:dyDescent="0.2">
      <c r="A550" s="39" t="s">
        <v>1942</v>
      </c>
      <c r="B550" s="39">
        <v>1531</v>
      </c>
      <c r="C550" s="39">
        <v>174</v>
      </c>
      <c r="D550" s="39">
        <v>29</v>
      </c>
      <c r="E550" s="39">
        <v>59</v>
      </c>
      <c r="F550" s="39">
        <v>86</v>
      </c>
      <c r="G550" s="39">
        <v>711</v>
      </c>
      <c r="H550" s="39">
        <v>545</v>
      </c>
      <c r="I550" s="39">
        <v>84</v>
      </c>
      <c r="J550" s="39">
        <v>9</v>
      </c>
      <c r="K550" s="39">
        <v>40</v>
      </c>
      <c r="L550" s="39">
        <v>20</v>
      </c>
      <c r="M550" s="39">
        <v>13</v>
      </c>
      <c r="N550" s="39">
        <v>576</v>
      </c>
      <c r="O550" s="39">
        <v>147</v>
      </c>
      <c r="P550" s="39">
        <v>280</v>
      </c>
      <c r="Q550" s="39">
        <v>96</v>
      </c>
      <c r="R550" s="39">
        <v>12</v>
      </c>
      <c r="S550" s="39">
        <v>41</v>
      </c>
      <c r="T550" s="39">
        <v>72</v>
      </c>
      <c r="U550" s="39"/>
      <c r="V550" s="39">
        <v>2</v>
      </c>
      <c r="W550" s="39"/>
      <c r="X550" s="39">
        <v>25</v>
      </c>
      <c r="Y550" s="39">
        <v>3</v>
      </c>
      <c r="Z550" s="39">
        <v>2</v>
      </c>
      <c r="AA550" s="39">
        <v>40</v>
      </c>
      <c r="AB550" s="39"/>
      <c r="AC550" s="39"/>
      <c r="AD550" s="39"/>
    </row>
    <row r="551" spans="1:30" x14ac:dyDescent="0.2">
      <c r="A551" s="39" t="s">
        <v>1943</v>
      </c>
      <c r="B551" s="39">
        <v>17678</v>
      </c>
      <c r="C551" s="39">
        <v>4308</v>
      </c>
      <c r="D551" s="39">
        <v>451</v>
      </c>
      <c r="E551" s="39">
        <v>1069</v>
      </c>
      <c r="F551" s="39">
        <v>2788</v>
      </c>
      <c r="G551" s="39">
        <v>4804</v>
      </c>
      <c r="H551" s="39">
        <v>1072</v>
      </c>
      <c r="I551" s="39">
        <v>1977</v>
      </c>
      <c r="J551" s="39">
        <v>80</v>
      </c>
      <c r="K551" s="39">
        <v>1434</v>
      </c>
      <c r="L551" s="39">
        <v>148</v>
      </c>
      <c r="M551" s="39">
        <v>93</v>
      </c>
      <c r="N551" s="39">
        <v>7722</v>
      </c>
      <c r="O551" s="39">
        <v>1563</v>
      </c>
      <c r="P551" s="39">
        <v>4273</v>
      </c>
      <c r="Q551" s="39">
        <v>971</v>
      </c>
      <c r="R551" s="39">
        <v>352</v>
      </c>
      <c r="S551" s="39">
        <v>569</v>
      </c>
      <c r="T551" s="39">
        <v>847</v>
      </c>
      <c r="U551" s="39">
        <v>138</v>
      </c>
      <c r="V551" s="39">
        <v>227</v>
      </c>
      <c r="W551" s="39">
        <v>114</v>
      </c>
      <c r="X551" s="39">
        <v>24</v>
      </c>
      <c r="Y551" s="39">
        <v>342</v>
      </c>
      <c r="Z551" s="39"/>
      <c r="AA551" s="39">
        <v>2</v>
      </c>
      <c r="AB551" s="39"/>
      <c r="AC551" s="39"/>
      <c r="AD551" s="39"/>
    </row>
    <row r="552" spans="1:30" x14ac:dyDescent="0.2">
      <c r="A552" s="39" t="s">
        <v>1944</v>
      </c>
      <c r="B552" s="39">
        <v>11798.975</v>
      </c>
      <c r="C552" s="39">
        <v>2435.1750000000002</v>
      </c>
      <c r="D552" s="39">
        <v>180.86100000000002</v>
      </c>
      <c r="E552" s="39">
        <v>646.43100000000004</v>
      </c>
      <c r="F552" s="39">
        <v>1607.883</v>
      </c>
      <c r="G552" s="39">
        <v>2525.31</v>
      </c>
      <c r="H552" s="39">
        <v>573.82100000000003</v>
      </c>
      <c r="I552" s="39">
        <v>920.1160000000001</v>
      </c>
      <c r="J552" s="39">
        <v>44.271000000000001</v>
      </c>
      <c r="K552" s="39">
        <v>869.61900000000003</v>
      </c>
      <c r="L552" s="39">
        <v>73.430999999999997</v>
      </c>
      <c r="M552" s="39">
        <v>44.052</v>
      </c>
      <c r="N552" s="39">
        <v>5176.6280000000006</v>
      </c>
      <c r="O552" s="39">
        <v>735.81200000000001</v>
      </c>
      <c r="P552" s="39">
        <v>2739.96</v>
      </c>
      <c r="Q552" s="39">
        <v>952.471</v>
      </c>
      <c r="R552" s="39">
        <v>474.858</v>
      </c>
      <c r="S552" s="39">
        <v>273.52699999999999</v>
      </c>
      <c r="T552" s="39">
        <v>1661.8620000000001</v>
      </c>
      <c r="U552" s="39">
        <v>11.273</v>
      </c>
      <c r="V552" s="39">
        <v>111.64100000000001</v>
      </c>
      <c r="W552" s="39">
        <v>1526.5350000000001</v>
      </c>
      <c r="X552" s="39">
        <v>3.2130000000000001</v>
      </c>
      <c r="Y552" s="39">
        <v>1</v>
      </c>
      <c r="Z552" s="39">
        <v>7.6</v>
      </c>
      <c r="AA552" s="39">
        <v>0.6</v>
      </c>
      <c r="AB552" s="39"/>
      <c r="AC552" s="39"/>
      <c r="AD552" s="39"/>
    </row>
    <row r="553" spans="1:30" x14ac:dyDescent="0.2">
      <c r="A553" s="39" t="s">
        <v>1945</v>
      </c>
      <c r="B553" s="39">
        <v>25317.623</v>
      </c>
      <c r="C553" s="39">
        <v>4820.4790000000003</v>
      </c>
      <c r="D553" s="39">
        <v>480.75600000000003</v>
      </c>
      <c r="E553" s="39">
        <v>1172.3330000000001</v>
      </c>
      <c r="F553" s="39">
        <v>3167.39</v>
      </c>
      <c r="G553" s="39">
        <v>5699.3560000000007</v>
      </c>
      <c r="H553" s="39">
        <v>1458.2360000000001</v>
      </c>
      <c r="I553" s="39">
        <v>1849.2550000000001</v>
      </c>
      <c r="J553" s="39">
        <v>120.253</v>
      </c>
      <c r="K553" s="39">
        <v>1974.1360000000002</v>
      </c>
      <c r="L553" s="39">
        <v>158.666</v>
      </c>
      <c r="M553" s="39">
        <v>138.81</v>
      </c>
      <c r="N553" s="39">
        <v>10046.691000000001</v>
      </c>
      <c r="O553" s="39">
        <v>1437.0350000000001</v>
      </c>
      <c r="P553" s="39">
        <v>5195.1320000000005</v>
      </c>
      <c r="Q553" s="39">
        <v>1815.3490000000002</v>
      </c>
      <c r="R553" s="39">
        <v>967.42700000000002</v>
      </c>
      <c r="S553" s="39">
        <v>631.74800000000005</v>
      </c>
      <c r="T553" s="39">
        <v>4751.0970000000007</v>
      </c>
      <c r="U553" s="39">
        <v>87.734000000000009</v>
      </c>
      <c r="V553" s="39">
        <v>288.84500000000003</v>
      </c>
      <c r="W553" s="39">
        <v>387.73700000000002</v>
      </c>
      <c r="X553" s="39">
        <v>648.69799999999998</v>
      </c>
      <c r="Y553" s="39">
        <v>2222.7370000000001</v>
      </c>
      <c r="Z553" s="39">
        <v>490.68100000000004</v>
      </c>
      <c r="AA553" s="39">
        <v>234.29</v>
      </c>
      <c r="AB553" s="39">
        <v>390.375</v>
      </c>
      <c r="AC553" s="39"/>
      <c r="AD553" s="39"/>
    </row>
    <row r="554" spans="1:30" x14ac:dyDescent="0.2">
      <c r="A554" s="39" t="s">
        <v>1946</v>
      </c>
      <c r="B554" s="39">
        <v>2638.2220000000002</v>
      </c>
      <c r="C554" s="39">
        <v>2.0270000000000001</v>
      </c>
      <c r="D554" s="39"/>
      <c r="E554" s="39"/>
      <c r="F554" s="39">
        <v>2.0270000000000001</v>
      </c>
      <c r="G554" s="39">
        <v>0.85300000000000009</v>
      </c>
      <c r="H554" s="39"/>
      <c r="I554" s="39"/>
      <c r="J554" s="39"/>
      <c r="K554" s="39">
        <v>0.85300000000000009</v>
      </c>
      <c r="L554" s="39"/>
      <c r="M554" s="39"/>
      <c r="N554" s="39"/>
      <c r="O554" s="39"/>
      <c r="P554" s="39"/>
      <c r="Q554" s="39"/>
      <c r="R554" s="39"/>
      <c r="S554" s="39"/>
      <c r="T554" s="39">
        <v>2635.3420000000001</v>
      </c>
      <c r="U554" s="39"/>
      <c r="V554" s="39"/>
      <c r="W554" s="39">
        <v>2635.3420000000001</v>
      </c>
      <c r="X554" s="39"/>
      <c r="Y554" s="39"/>
      <c r="Z554" s="39"/>
      <c r="AA554" s="39"/>
      <c r="AB554" s="39"/>
      <c r="AC554" s="39"/>
      <c r="AD554" s="39"/>
    </row>
    <row r="555" spans="1:30" x14ac:dyDescent="0.2">
      <c r="A555" s="39" t="s">
        <v>1947</v>
      </c>
      <c r="B555" s="39">
        <v>6164.5309999999999</v>
      </c>
      <c r="C555" s="39">
        <v>1157.116</v>
      </c>
      <c r="D555" s="39">
        <v>85.766000000000005</v>
      </c>
      <c r="E555" s="39">
        <v>164.08200000000002</v>
      </c>
      <c r="F555" s="39">
        <v>907.26800000000003</v>
      </c>
      <c r="G555" s="39">
        <v>1451.4950000000001</v>
      </c>
      <c r="H555" s="39">
        <v>303.22300000000001</v>
      </c>
      <c r="I555" s="39">
        <v>516.71199999999999</v>
      </c>
      <c r="J555" s="39">
        <v>19.307000000000002</v>
      </c>
      <c r="K555" s="39">
        <v>574.47199999999998</v>
      </c>
      <c r="L555" s="39">
        <v>18.12</v>
      </c>
      <c r="M555" s="39">
        <v>19.661000000000001</v>
      </c>
      <c r="N555" s="39">
        <v>3045.643</v>
      </c>
      <c r="O555" s="39">
        <v>296.74299999999999</v>
      </c>
      <c r="P555" s="39">
        <v>2006.587</v>
      </c>
      <c r="Q555" s="39">
        <v>411.27300000000002</v>
      </c>
      <c r="R555" s="39">
        <v>212.74800000000002</v>
      </c>
      <c r="S555" s="39">
        <v>118.292</v>
      </c>
      <c r="T555" s="39">
        <v>510.27700000000004</v>
      </c>
      <c r="U555" s="39"/>
      <c r="V555" s="39">
        <v>108.095</v>
      </c>
      <c r="W555" s="39"/>
      <c r="X555" s="39"/>
      <c r="Y555" s="39">
        <v>402.18200000000002</v>
      </c>
      <c r="Z555" s="39"/>
      <c r="AA555" s="39"/>
      <c r="AB555" s="39"/>
      <c r="AC555" s="39"/>
      <c r="AD555" s="39"/>
    </row>
    <row r="556" spans="1:30" x14ac:dyDescent="0.2">
      <c r="A556" s="39" t="s">
        <v>1948</v>
      </c>
      <c r="B556" s="39">
        <v>1988.114</v>
      </c>
      <c r="C556" s="39">
        <v>464.95</v>
      </c>
      <c r="D556" s="39">
        <v>49.329000000000001</v>
      </c>
      <c r="E556" s="39">
        <v>96.29</v>
      </c>
      <c r="F556" s="39">
        <v>319.33100000000002</v>
      </c>
      <c r="G556" s="39">
        <v>723.19200000000001</v>
      </c>
      <c r="H556" s="39">
        <v>166.27200000000002</v>
      </c>
      <c r="I556" s="39">
        <v>266.85300000000001</v>
      </c>
      <c r="J556" s="39">
        <v>34.561</v>
      </c>
      <c r="K556" s="39">
        <v>173.518</v>
      </c>
      <c r="L556" s="39">
        <v>40.731999999999999</v>
      </c>
      <c r="M556" s="39">
        <v>41.256</v>
      </c>
      <c r="N556" s="39">
        <v>711.60700000000008</v>
      </c>
      <c r="O556" s="39">
        <v>75.263000000000005</v>
      </c>
      <c r="P556" s="39">
        <v>399.75700000000001</v>
      </c>
      <c r="Q556" s="39">
        <v>136.88900000000001</v>
      </c>
      <c r="R556" s="39">
        <v>76.141000000000005</v>
      </c>
      <c r="S556" s="39">
        <v>23.557000000000002</v>
      </c>
      <c r="T556" s="39">
        <v>88.365000000000009</v>
      </c>
      <c r="U556" s="39"/>
      <c r="V556" s="39">
        <v>25.806000000000001</v>
      </c>
      <c r="W556" s="39"/>
      <c r="X556" s="39">
        <v>40.559000000000005</v>
      </c>
      <c r="Y556" s="39"/>
      <c r="Z556" s="39">
        <v>22</v>
      </c>
      <c r="AA556" s="39"/>
      <c r="AB556" s="39"/>
      <c r="AC556" s="39"/>
      <c r="AD556" s="39"/>
    </row>
    <row r="557" spans="1:30" x14ac:dyDescent="0.2">
      <c r="A557" s="39" t="s">
        <v>1949</v>
      </c>
      <c r="B557" s="39">
        <v>549.34500000000003</v>
      </c>
      <c r="C557" s="39">
        <v>2</v>
      </c>
      <c r="D557" s="39">
        <v>2</v>
      </c>
      <c r="E557" s="39"/>
      <c r="F557" s="39"/>
      <c r="G557" s="39">
        <v>543.48800000000006</v>
      </c>
      <c r="H557" s="39">
        <v>543.48800000000006</v>
      </c>
      <c r="I557" s="39"/>
      <c r="J557" s="39"/>
      <c r="K557" s="39"/>
      <c r="L557" s="39"/>
      <c r="M557" s="39"/>
      <c r="N557" s="39">
        <v>1.107</v>
      </c>
      <c r="O557" s="39"/>
      <c r="P557" s="39"/>
      <c r="Q557" s="39"/>
      <c r="R557" s="39">
        <v>1.107</v>
      </c>
      <c r="S557" s="39"/>
      <c r="T557" s="39">
        <v>2.75</v>
      </c>
      <c r="U557" s="39"/>
      <c r="V557" s="39"/>
      <c r="W557" s="39">
        <v>1.75</v>
      </c>
      <c r="X557" s="39">
        <v>1</v>
      </c>
      <c r="Y557" s="39"/>
      <c r="Z557" s="39"/>
      <c r="AA557" s="39"/>
      <c r="AB557" s="39"/>
      <c r="AC557" s="39"/>
      <c r="AD557" s="39"/>
    </row>
    <row r="558" spans="1:30" x14ac:dyDescent="0.2">
      <c r="A558" s="39" t="s">
        <v>1950</v>
      </c>
      <c r="B558" s="39">
        <v>60143.968999999997</v>
      </c>
      <c r="C558" s="39">
        <v>14510.828000000001</v>
      </c>
      <c r="D558" s="39">
        <v>1186.9829999999999</v>
      </c>
      <c r="E558" s="39">
        <v>3588.317</v>
      </c>
      <c r="F558" s="39">
        <v>9735.5280000000002</v>
      </c>
      <c r="G558" s="39">
        <v>14062.239</v>
      </c>
      <c r="H558" s="39">
        <v>3061.6010000000001</v>
      </c>
      <c r="I558" s="39">
        <v>5228.2660000000005</v>
      </c>
      <c r="J558" s="39">
        <v>187.97800000000001</v>
      </c>
      <c r="K558" s="39">
        <v>5025.2910000000002</v>
      </c>
      <c r="L558" s="39">
        <v>365.089</v>
      </c>
      <c r="M558" s="39">
        <v>194.01400000000001</v>
      </c>
      <c r="N558" s="39">
        <v>29929.762999999999</v>
      </c>
      <c r="O558" s="39">
        <v>4279.3190000000004</v>
      </c>
      <c r="P558" s="39">
        <v>15547.652</v>
      </c>
      <c r="Q558" s="39">
        <v>5455.3919999999998</v>
      </c>
      <c r="R558" s="39">
        <v>2840.93</v>
      </c>
      <c r="S558" s="39">
        <v>1806.47</v>
      </c>
      <c r="T558" s="39">
        <v>1641.1390000000001</v>
      </c>
      <c r="U558" s="39">
        <v>335.512</v>
      </c>
      <c r="V558" s="39">
        <v>721.25100000000009</v>
      </c>
      <c r="W558" s="39">
        <v>42.322000000000003</v>
      </c>
      <c r="X558" s="39">
        <v>269.43100000000004</v>
      </c>
      <c r="Y558" s="39">
        <v>240.923</v>
      </c>
      <c r="Z558" s="39">
        <v>31.7</v>
      </c>
      <c r="AA558" s="39"/>
      <c r="AB558" s="39"/>
      <c r="AC558" s="39"/>
      <c r="AD558" s="39"/>
    </row>
    <row r="559" spans="1:30" x14ac:dyDescent="0.2">
      <c r="A559" s="39" t="s">
        <v>1951</v>
      </c>
      <c r="B559" s="39">
        <v>4561.183</v>
      </c>
      <c r="C559" s="39">
        <v>1049.9960000000001</v>
      </c>
      <c r="D559" s="39">
        <v>96.041000000000011</v>
      </c>
      <c r="E559" s="39">
        <v>280.04599999999999</v>
      </c>
      <c r="F559" s="39">
        <v>673.90899999999999</v>
      </c>
      <c r="G559" s="39">
        <v>1072.1369999999999</v>
      </c>
      <c r="H559" s="39">
        <v>218.78200000000001</v>
      </c>
      <c r="I559" s="39">
        <v>367.00600000000003</v>
      </c>
      <c r="J559" s="39">
        <v>11.146000000000001</v>
      </c>
      <c r="K559" s="39">
        <v>447.90900000000005</v>
      </c>
      <c r="L559" s="39">
        <v>10.193</v>
      </c>
      <c r="M559" s="39">
        <v>17.100999999999999</v>
      </c>
      <c r="N559" s="39">
        <v>2301.232</v>
      </c>
      <c r="O559" s="39">
        <v>292.77800000000002</v>
      </c>
      <c r="P559" s="39">
        <v>1174.6860000000001</v>
      </c>
      <c r="Q559" s="39">
        <v>500.96300000000002</v>
      </c>
      <c r="R559" s="39">
        <v>208.68200000000002</v>
      </c>
      <c r="S559" s="39">
        <v>124.123</v>
      </c>
      <c r="T559" s="39">
        <v>137.81800000000001</v>
      </c>
      <c r="U559" s="39">
        <v>17.809999999999999</v>
      </c>
      <c r="V559" s="39">
        <v>37.847000000000001</v>
      </c>
      <c r="W559" s="39"/>
      <c r="X559" s="39">
        <v>33.996000000000002</v>
      </c>
      <c r="Y559" s="39">
        <v>8.5</v>
      </c>
      <c r="Z559" s="39">
        <v>27.098000000000003</v>
      </c>
      <c r="AA559" s="39"/>
      <c r="AB559" s="39">
        <v>12.567</v>
      </c>
      <c r="AC559" s="39"/>
      <c r="AD559" s="39"/>
    </row>
    <row r="560" spans="1:30" x14ac:dyDescent="0.2">
      <c r="A560" s="39" t="s">
        <v>1952</v>
      </c>
      <c r="B560" s="39">
        <v>1234.376</v>
      </c>
      <c r="C560" s="39">
        <v>139.93100000000001</v>
      </c>
      <c r="D560" s="39">
        <v>18.88</v>
      </c>
      <c r="E560" s="39">
        <v>47.133000000000003</v>
      </c>
      <c r="F560" s="39">
        <v>73.918000000000006</v>
      </c>
      <c r="G560" s="39">
        <v>536.40499999999997</v>
      </c>
      <c r="H560" s="39">
        <v>403.17600000000004</v>
      </c>
      <c r="I560" s="39">
        <v>68.037999999999997</v>
      </c>
      <c r="J560" s="39">
        <v>7.7070000000000007</v>
      </c>
      <c r="K560" s="39">
        <v>31.517000000000003</v>
      </c>
      <c r="L560" s="39">
        <v>16.487000000000002</v>
      </c>
      <c r="M560" s="39">
        <v>9.48</v>
      </c>
      <c r="N560" s="39">
        <v>495.14700000000005</v>
      </c>
      <c r="O560" s="39">
        <v>129.90800000000002</v>
      </c>
      <c r="P560" s="39">
        <v>241.57600000000002</v>
      </c>
      <c r="Q560" s="39">
        <v>78.382000000000005</v>
      </c>
      <c r="R560" s="39">
        <v>9.5730000000000004</v>
      </c>
      <c r="S560" s="39">
        <v>35.707999999999998</v>
      </c>
      <c r="T560" s="39">
        <v>62.893000000000001</v>
      </c>
      <c r="U560" s="39"/>
      <c r="V560" s="39">
        <v>2</v>
      </c>
      <c r="W560" s="39"/>
      <c r="X560" s="39">
        <v>18.706</v>
      </c>
      <c r="Y560" s="39">
        <v>2.56</v>
      </c>
      <c r="Z560" s="39">
        <v>1.8130000000000002</v>
      </c>
      <c r="AA560" s="39">
        <v>37.814</v>
      </c>
      <c r="AB560" s="39"/>
      <c r="AC560" s="39"/>
      <c r="AD560" s="39"/>
    </row>
    <row r="561" spans="1:30" x14ac:dyDescent="0.2">
      <c r="A561" s="39" t="s">
        <v>1953</v>
      </c>
      <c r="B561" s="39">
        <v>12837.69</v>
      </c>
      <c r="C561" s="39">
        <v>3078.5340000000001</v>
      </c>
      <c r="D561" s="39">
        <v>305.91500000000002</v>
      </c>
      <c r="E561" s="39">
        <v>748.17100000000005</v>
      </c>
      <c r="F561" s="39">
        <v>2024.4480000000001</v>
      </c>
      <c r="G561" s="39">
        <v>3685.9570000000003</v>
      </c>
      <c r="H561" s="39">
        <v>805.95</v>
      </c>
      <c r="I561" s="39">
        <v>1480.7740000000001</v>
      </c>
      <c r="J561" s="39">
        <v>61.585000000000001</v>
      </c>
      <c r="K561" s="39">
        <v>1161.5170000000001</v>
      </c>
      <c r="L561" s="39">
        <v>105.102</v>
      </c>
      <c r="M561" s="39">
        <v>71.028999999999996</v>
      </c>
      <c r="N561" s="39">
        <v>5308.393</v>
      </c>
      <c r="O561" s="39">
        <v>923.83300000000008</v>
      </c>
      <c r="P561" s="39">
        <v>3128.5330000000004</v>
      </c>
      <c r="Q561" s="39">
        <v>646.72900000000004</v>
      </c>
      <c r="R561" s="39">
        <v>224.90100000000001</v>
      </c>
      <c r="S561" s="39">
        <v>384.39699999999999</v>
      </c>
      <c r="T561" s="39">
        <v>764.80600000000004</v>
      </c>
      <c r="U561" s="39">
        <v>110.40700000000001</v>
      </c>
      <c r="V561" s="39">
        <v>208.691</v>
      </c>
      <c r="W561" s="39">
        <v>108.69900000000001</v>
      </c>
      <c r="X561" s="39">
        <v>21.2</v>
      </c>
      <c r="Y561" s="39">
        <v>314.209</v>
      </c>
      <c r="Z561" s="39"/>
      <c r="AA561" s="39">
        <v>1.6</v>
      </c>
      <c r="AB561" s="39"/>
      <c r="AC561" s="39"/>
      <c r="AD561" s="39"/>
    </row>
    <row r="562" spans="1:30" x14ac:dyDescent="0.2">
      <c r="A562" s="39" t="s">
        <v>1954</v>
      </c>
      <c r="B562" s="39">
        <v>596.91899999999998</v>
      </c>
      <c r="C562" s="39">
        <v>128.387</v>
      </c>
      <c r="D562" s="39">
        <v>13.756</v>
      </c>
      <c r="E562" s="39">
        <v>35.276000000000003</v>
      </c>
      <c r="F562" s="39">
        <v>79.355000000000004</v>
      </c>
      <c r="G562" s="39">
        <v>225.62100000000001</v>
      </c>
      <c r="H562" s="39">
        <v>54.414999999999999</v>
      </c>
      <c r="I562" s="39">
        <v>62.932000000000002</v>
      </c>
      <c r="J562" s="39">
        <v>6</v>
      </c>
      <c r="K562" s="39">
        <v>81.157000000000011</v>
      </c>
      <c r="L562" s="39">
        <v>12.986000000000001</v>
      </c>
      <c r="M562" s="39">
        <v>8.1310000000000002</v>
      </c>
      <c r="N562" s="39">
        <v>213.923</v>
      </c>
      <c r="O562" s="39">
        <v>24.093</v>
      </c>
      <c r="P562" s="39">
        <v>114.69600000000001</v>
      </c>
      <c r="Q562" s="39">
        <v>38.143000000000001</v>
      </c>
      <c r="R562" s="39">
        <v>25.742000000000001</v>
      </c>
      <c r="S562" s="39">
        <v>11.249000000000001</v>
      </c>
      <c r="T562" s="39">
        <v>28.988000000000003</v>
      </c>
      <c r="U562" s="39"/>
      <c r="V562" s="39"/>
      <c r="W562" s="39"/>
      <c r="X562" s="39"/>
      <c r="Y562" s="39">
        <v>10.7</v>
      </c>
      <c r="Z562" s="39">
        <v>17.888000000000002</v>
      </c>
      <c r="AA562" s="39">
        <v>0.4</v>
      </c>
      <c r="AB562" s="39"/>
      <c r="AC562" s="39"/>
      <c r="AD562" s="39"/>
    </row>
    <row r="563" spans="1:30" x14ac:dyDescent="0.2">
      <c r="A563" s="39" t="s">
        <v>1955</v>
      </c>
      <c r="B563" s="39">
        <v>12879.224</v>
      </c>
      <c r="C563" s="39">
        <v>3027.8250000000003</v>
      </c>
      <c r="D563" s="39">
        <v>225.14400000000001</v>
      </c>
      <c r="E563" s="39">
        <v>534.85</v>
      </c>
      <c r="F563" s="39">
        <v>2267.8310000000001</v>
      </c>
      <c r="G563" s="39">
        <v>2998.0990000000002</v>
      </c>
      <c r="H563" s="39">
        <v>516.34199999999998</v>
      </c>
      <c r="I563" s="39">
        <v>1271.566</v>
      </c>
      <c r="J563" s="39">
        <v>25.893000000000001</v>
      </c>
      <c r="K563" s="39">
        <v>1121.357</v>
      </c>
      <c r="L563" s="39">
        <v>25.396000000000001</v>
      </c>
      <c r="M563" s="39">
        <v>37.545000000000002</v>
      </c>
      <c r="N563" s="39">
        <v>6117.9380000000001</v>
      </c>
      <c r="O563" s="39">
        <v>685.553</v>
      </c>
      <c r="P563" s="39">
        <v>3616.5260000000003</v>
      </c>
      <c r="Q563" s="39">
        <v>1036.3499999999999</v>
      </c>
      <c r="R563" s="39">
        <v>519.02100000000007</v>
      </c>
      <c r="S563" s="39">
        <v>260.488</v>
      </c>
      <c r="T563" s="39">
        <v>735.36200000000008</v>
      </c>
      <c r="U563" s="39">
        <v>13.9</v>
      </c>
      <c r="V563" s="39">
        <v>138.17500000000001</v>
      </c>
      <c r="W563" s="39">
        <v>1.4</v>
      </c>
      <c r="X563" s="39">
        <v>1.3</v>
      </c>
      <c r="Y563" s="39">
        <v>37.625</v>
      </c>
      <c r="Z563" s="39">
        <v>532.56200000000001</v>
      </c>
      <c r="AA563" s="39">
        <v>2</v>
      </c>
      <c r="AB563" s="39">
        <v>8.4</v>
      </c>
      <c r="AC563" s="39"/>
      <c r="AD563" s="39"/>
    </row>
    <row r="564" spans="1:30" x14ac:dyDescent="0.2">
      <c r="A564" s="39" t="s">
        <v>1956</v>
      </c>
      <c r="B564" s="39">
        <v>140710.171</v>
      </c>
      <c r="C564" s="39">
        <v>30817.248</v>
      </c>
      <c r="D564" s="39">
        <v>2645.431</v>
      </c>
      <c r="E564" s="39">
        <v>7312.9290000000001</v>
      </c>
      <c r="F564" s="39">
        <v>20858.887999999999</v>
      </c>
      <c r="G564" s="39">
        <v>33524.152000000002</v>
      </c>
      <c r="H564" s="39">
        <v>8105.3060000000005</v>
      </c>
      <c r="I564" s="39">
        <v>12031.518</v>
      </c>
      <c r="J564" s="39">
        <v>518.70100000000002</v>
      </c>
      <c r="K564" s="39">
        <v>11461.346</v>
      </c>
      <c r="L564" s="39">
        <v>826.202</v>
      </c>
      <c r="M564" s="39">
        <v>581.07900000000006</v>
      </c>
      <c r="N564" s="39">
        <v>63348.072</v>
      </c>
      <c r="O564" s="39">
        <v>8880.3369999999995</v>
      </c>
      <c r="P564" s="39">
        <v>34165.105000000003</v>
      </c>
      <c r="Q564" s="39">
        <v>11071.941000000001</v>
      </c>
      <c r="R564" s="39">
        <v>5561.13</v>
      </c>
      <c r="S564" s="39">
        <v>3669.5590000000002</v>
      </c>
      <c r="T564" s="39">
        <v>13020.699000000001</v>
      </c>
      <c r="U564" s="39">
        <v>576.63600000000008</v>
      </c>
      <c r="V564" s="39">
        <v>1642.3510000000001</v>
      </c>
      <c r="W564" s="39">
        <v>4703.7849999999999</v>
      </c>
      <c r="X564" s="39">
        <v>1038.1030000000001</v>
      </c>
      <c r="Y564" s="39">
        <v>3240.4360000000001</v>
      </c>
      <c r="Z564" s="39">
        <v>1131.3420000000001</v>
      </c>
      <c r="AA564" s="39">
        <v>276.70400000000001</v>
      </c>
      <c r="AB564" s="39">
        <v>411.34200000000004</v>
      </c>
      <c r="AC564" s="39"/>
      <c r="AD564" s="39"/>
    </row>
    <row r="565" spans="1:30" x14ac:dyDescent="0.2">
      <c r="A565" s="39"/>
      <c r="B565" s="39" t="s">
        <v>1306</v>
      </c>
      <c r="C565" s="39" t="s">
        <v>580</v>
      </c>
      <c r="D565" s="39" t="s">
        <v>581</v>
      </c>
      <c r="E565" s="39" t="s">
        <v>582</v>
      </c>
      <c r="F565" s="39" t="s">
        <v>583</v>
      </c>
      <c r="G565" s="39" t="s">
        <v>584</v>
      </c>
      <c r="H565" s="39" t="s">
        <v>579</v>
      </c>
      <c r="I565" s="39" t="s">
        <v>585</v>
      </c>
      <c r="J565" s="39" t="s">
        <v>586</v>
      </c>
      <c r="K565" s="39" t="s">
        <v>911</v>
      </c>
      <c r="L565" s="39" t="s">
        <v>912</v>
      </c>
      <c r="M565" s="39" t="s">
        <v>913</v>
      </c>
      <c r="N565" s="39" t="s">
        <v>914</v>
      </c>
      <c r="O565" s="39" t="s">
        <v>915</v>
      </c>
      <c r="P565" s="39" t="s">
        <v>916</v>
      </c>
      <c r="Q565" s="39" t="s">
        <v>917</v>
      </c>
      <c r="R565" s="39" t="s">
        <v>918</v>
      </c>
      <c r="S565" s="39" t="s">
        <v>919</v>
      </c>
      <c r="T565" s="39" t="s">
        <v>0</v>
      </c>
      <c r="U565" s="39" t="s">
        <v>920</v>
      </c>
      <c r="V565" s="39" t="s">
        <v>921</v>
      </c>
      <c r="W565" s="39" t="s">
        <v>922</v>
      </c>
      <c r="X565" s="39" t="s">
        <v>1307</v>
      </c>
      <c r="Y565" s="39" t="s">
        <v>1308</v>
      </c>
      <c r="Z565" s="39" t="s">
        <v>84</v>
      </c>
      <c r="AA565" s="39" t="s">
        <v>85</v>
      </c>
      <c r="AB565" s="39" t="s">
        <v>86</v>
      </c>
      <c r="AC565" s="39"/>
      <c r="AD565" s="39"/>
    </row>
    <row r="566" spans="1:30" x14ac:dyDescent="0.2">
      <c r="A566" s="39" t="s">
        <v>1958</v>
      </c>
      <c r="B566" s="39">
        <v>742</v>
      </c>
      <c r="C566" s="39">
        <v>162</v>
      </c>
      <c r="D566" s="39">
        <v>15</v>
      </c>
      <c r="E566" s="39">
        <v>47</v>
      </c>
      <c r="F566" s="39">
        <v>101</v>
      </c>
      <c r="G566" s="39">
        <v>283</v>
      </c>
      <c r="H566" s="39">
        <v>68</v>
      </c>
      <c r="I566" s="39">
        <v>78</v>
      </c>
      <c r="J566" s="39">
        <v>6</v>
      </c>
      <c r="K566" s="39">
        <v>111</v>
      </c>
      <c r="L566" s="39">
        <v>14</v>
      </c>
      <c r="M566" s="39">
        <v>10</v>
      </c>
      <c r="N566" s="39">
        <v>258</v>
      </c>
      <c r="O566" s="39">
        <v>32</v>
      </c>
      <c r="P566" s="39">
        <v>145</v>
      </c>
      <c r="Q566" s="39">
        <v>43</v>
      </c>
      <c r="R566" s="39">
        <v>29</v>
      </c>
      <c r="S566" s="39">
        <v>13</v>
      </c>
      <c r="T566" s="39">
        <v>52</v>
      </c>
      <c r="U566" s="39"/>
      <c r="V566" s="39"/>
      <c r="W566" s="39"/>
      <c r="X566" s="39"/>
      <c r="Y566" s="39">
        <v>12</v>
      </c>
      <c r="Z566" s="39">
        <v>40</v>
      </c>
      <c r="AA566" s="39">
        <v>1</v>
      </c>
      <c r="AB566" s="39"/>
      <c r="AC566" s="39"/>
      <c r="AD566" s="39"/>
    </row>
    <row r="567" spans="1:30" x14ac:dyDescent="0.2">
      <c r="A567" s="39" t="s">
        <v>1959</v>
      </c>
      <c r="B567" s="39">
        <v>14114</v>
      </c>
      <c r="C567" s="39">
        <v>3338</v>
      </c>
      <c r="D567" s="39">
        <v>257</v>
      </c>
      <c r="E567" s="39">
        <v>609</v>
      </c>
      <c r="F567" s="39">
        <v>2479</v>
      </c>
      <c r="G567" s="39">
        <v>3432</v>
      </c>
      <c r="H567" s="39">
        <v>609</v>
      </c>
      <c r="I567" s="39">
        <v>1466</v>
      </c>
      <c r="J567" s="39">
        <v>34</v>
      </c>
      <c r="K567" s="39">
        <v>1251</v>
      </c>
      <c r="L567" s="39">
        <v>33</v>
      </c>
      <c r="M567" s="39">
        <v>45</v>
      </c>
      <c r="N567" s="39">
        <v>6541</v>
      </c>
      <c r="O567" s="39">
        <v>753</v>
      </c>
      <c r="P567" s="39">
        <v>3820</v>
      </c>
      <c r="Q567" s="39">
        <v>1117</v>
      </c>
      <c r="R567" s="39">
        <v>578</v>
      </c>
      <c r="S567" s="39">
        <v>296</v>
      </c>
      <c r="T567" s="39">
        <v>874</v>
      </c>
      <c r="U567" s="39">
        <v>15</v>
      </c>
      <c r="V567" s="39">
        <v>147</v>
      </c>
      <c r="W567" s="39">
        <v>3</v>
      </c>
      <c r="X567" s="39">
        <v>2</v>
      </c>
      <c r="Y567" s="39">
        <v>42</v>
      </c>
      <c r="Z567" s="39">
        <v>651</v>
      </c>
      <c r="AA567" s="39">
        <v>2</v>
      </c>
      <c r="AB567" s="39">
        <v>13</v>
      </c>
      <c r="AC567" s="39"/>
      <c r="AD567" s="39"/>
    </row>
    <row r="568" spans="1:30" x14ac:dyDescent="0.2">
      <c r="A568" s="39" t="s">
        <v>1960</v>
      </c>
      <c r="B568" s="39">
        <v>164114</v>
      </c>
      <c r="C568" s="39">
        <v>36576</v>
      </c>
      <c r="D568" s="39">
        <v>3290</v>
      </c>
      <c r="E568" s="39">
        <v>8861</v>
      </c>
      <c r="F568" s="39">
        <v>24451</v>
      </c>
      <c r="G568" s="39">
        <v>39959</v>
      </c>
      <c r="H568" s="39">
        <v>9886</v>
      </c>
      <c r="I568" s="39">
        <v>14566</v>
      </c>
      <c r="J568" s="39">
        <v>640</v>
      </c>
      <c r="K568" s="39">
        <v>13151</v>
      </c>
      <c r="L568" s="39">
        <v>1007</v>
      </c>
      <c r="M568" s="39">
        <v>724</v>
      </c>
      <c r="N568" s="39">
        <v>73295</v>
      </c>
      <c r="O568" s="39">
        <v>10829</v>
      </c>
      <c r="P568" s="39">
        <v>38746</v>
      </c>
      <c r="Q568" s="39">
        <v>12796</v>
      </c>
      <c r="R568" s="39">
        <v>6527</v>
      </c>
      <c r="S568" s="39">
        <v>4472</v>
      </c>
      <c r="T568" s="39">
        <v>14535</v>
      </c>
      <c r="U568" s="39">
        <v>632</v>
      </c>
      <c r="V568" s="39">
        <v>1817</v>
      </c>
      <c r="W568" s="39">
        <v>4867</v>
      </c>
      <c r="X568" s="39">
        <v>1572</v>
      </c>
      <c r="Y568" s="39">
        <v>3515</v>
      </c>
      <c r="Z568" s="39">
        <v>1381</v>
      </c>
      <c r="AA568" s="39">
        <v>312</v>
      </c>
      <c r="AB568" s="39">
        <v>445</v>
      </c>
      <c r="AC568" s="39"/>
      <c r="AD568" s="39"/>
    </row>
    <row r="569" spans="1:30" x14ac:dyDescent="0.2">
      <c r="A569" s="39" t="s">
        <v>1961</v>
      </c>
      <c r="B569" s="39">
        <v>14090</v>
      </c>
      <c r="C569" s="39">
        <v>3036</v>
      </c>
      <c r="D569" s="39">
        <v>238</v>
      </c>
      <c r="E569" s="39">
        <v>781</v>
      </c>
      <c r="F569" s="39">
        <v>2022</v>
      </c>
      <c r="G569" s="39">
        <v>3116</v>
      </c>
      <c r="H569" s="39">
        <v>705</v>
      </c>
      <c r="I569" s="39">
        <v>1179</v>
      </c>
      <c r="J569" s="39">
        <v>56</v>
      </c>
      <c r="K569" s="39">
        <v>1029</v>
      </c>
      <c r="L569" s="39">
        <v>93</v>
      </c>
      <c r="M569" s="39">
        <v>54</v>
      </c>
      <c r="N569" s="39">
        <v>6172</v>
      </c>
      <c r="O569" s="39">
        <v>890</v>
      </c>
      <c r="P569" s="39">
        <v>3210</v>
      </c>
      <c r="Q569" s="39">
        <v>1159</v>
      </c>
      <c r="R569" s="39">
        <v>585</v>
      </c>
      <c r="S569" s="39">
        <v>335</v>
      </c>
      <c r="T569" s="39">
        <v>1778</v>
      </c>
      <c r="U569" s="39">
        <v>15</v>
      </c>
      <c r="V569" s="39">
        <v>128</v>
      </c>
      <c r="W569" s="39">
        <v>1621</v>
      </c>
      <c r="X569" s="39">
        <v>4</v>
      </c>
      <c r="Y569" s="39">
        <v>1</v>
      </c>
      <c r="Z569" s="39">
        <v>8</v>
      </c>
      <c r="AA569" s="39">
        <v>1</v>
      </c>
      <c r="AB569" s="39"/>
      <c r="AC569" s="39"/>
      <c r="AD569" s="39"/>
    </row>
    <row r="570" spans="1:30" x14ac:dyDescent="0.2">
      <c r="A570" s="39" t="s">
        <v>1962</v>
      </c>
      <c r="B570" s="39">
        <v>29465</v>
      </c>
      <c r="C570" s="39">
        <v>5744</v>
      </c>
      <c r="D570" s="39">
        <v>590</v>
      </c>
      <c r="E570" s="39">
        <v>1470</v>
      </c>
      <c r="F570" s="39">
        <v>3684</v>
      </c>
      <c r="G570" s="39">
        <v>6697</v>
      </c>
      <c r="H570" s="39">
        <v>1758</v>
      </c>
      <c r="I570" s="39">
        <v>2203</v>
      </c>
      <c r="J570" s="39">
        <v>143</v>
      </c>
      <c r="K570" s="39">
        <v>2236</v>
      </c>
      <c r="L570" s="39">
        <v>182</v>
      </c>
      <c r="M570" s="39">
        <v>175</v>
      </c>
      <c r="N570" s="39">
        <v>11656</v>
      </c>
      <c r="O570" s="39">
        <v>1714</v>
      </c>
      <c r="P570" s="39">
        <v>5925</v>
      </c>
      <c r="Q570" s="39">
        <v>2138</v>
      </c>
      <c r="R570" s="39">
        <v>1127</v>
      </c>
      <c r="S570" s="39">
        <v>756</v>
      </c>
      <c r="T570" s="39">
        <v>5384</v>
      </c>
      <c r="U570" s="39">
        <v>98</v>
      </c>
      <c r="V570" s="39">
        <v>314</v>
      </c>
      <c r="W570" s="39">
        <v>409</v>
      </c>
      <c r="X570" s="39">
        <v>940</v>
      </c>
      <c r="Y570" s="39">
        <v>2368</v>
      </c>
      <c r="Z570" s="39">
        <v>567</v>
      </c>
      <c r="AA570" s="39">
        <v>269</v>
      </c>
      <c r="AB570" s="39">
        <v>419</v>
      </c>
      <c r="AC570" s="39"/>
      <c r="AD570" s="39"/>
    </row>
    <row r="571" spans="1:30" x14ac:dyDescent="0.2">
      <c r="A571" s="39" t="s">
        <v>1963</v>
      </c>
      <c r="B571" s="39">
        <v>2675</v>
      </c>
      <c r="C571" s="39"/>
      <c r="D571" s="39"/>
      <c r="E571" s="39"/>
      <c r="F571" s="39"/>
      <c r="G571" s="39">
        <v>1</v>
      </c>
      <c r="H571" s="39"/>
      <c r="I571" s="39">
        <v>1</v>
      </c>
      <c r="J571" s="39"/>
      <c r="K571" s="39"/>
      <c r="L571" s="39"/>
      <c r="M571" s="39"/>
      <c r="N571" s="39"/>
      <c r="O571" s="39"/>
      <c r="P571" s="39"/>
      <c r="Q571" s="39"/>
      <c r="R571" s="39"/>
      <c r="S571" s="39"/>
      <c r="T571" s="39">
        <v>2674</v>
      </c>
      <c r="U571" s="39"/>
      <c r="V571" s="39"/>
      <c r="W571" s="39">
        <v>2674</v>
      </c>
      <c r="X571" s="39"/>
      <c r="Y571" s="39"/>
      <c r="Z571" s="39"/>
      <c r="AA571" s="39"/>
      <c r="AB571" s="39"/>
      <c r="AC571" s="39"/>
      <c r="AD571" s="39"/>
    </row>
    <row r="572" spans="1:30" x14ac:dyDescent="0.2">
      <c r="A572" s="39" t="s">
        <v>1964</v>
      </c>
      <c r="B572" s="39">
        <v>6808</v>
      </c>
      <c r="C572" s="39">
        <v>1275</v>
      </c>
      <c r="D572" s="39">
        <v>102</v>
      </c>
      <c r="E572" s="39">
        <v>181</v>
      </c>
      <c r="F572" s="39">
        <v>992</v>
      </c>
      <c r="G572" s="39">
        <v>1636</v>
      </c>
      <c r="H572" s="39">
        <v>323</v>
      </c>
      <c r="I572" s="39">
        <v>598</v>
      </c>
      <c r="J572" s="39">
        <v>20</v>
      </c>
      <c r="K572" s="39">
        <v>646</v>
      </c>
      <c r="L572" s="39">
        <v>24</v>
      </c>
      <c r="M572" s="39">
        <v>26</v>
      </c>
      <c r="N572" s="39">
        <v>3364</v>
      </c>
      <c r="O572" s="39">
        <v>348</v>
      </c>
      <c r="P572" s="39">
        <v>2184</v>
      </c>
      <c r="Q572" s="39">
        <v>455</v>
      </c>
      <c r="R572" s="39">
        <v>245</v>
      </c>
      <c r="S572" s="39">
        <v>132</v>
      </c>
      <c r="T572" s="39">
        <v>534</v>
      </c>
      <c r="U572" s="39"/>
      <c r="V572" s="39">
        <v>127</v>
      </c>
      <c r="W572" s="39"/>
      <c r="X572" s="39"/>
      <c r="Y572" s="39">
        <v>407</v>
      </c>
      <c r="Z572" s="39"/>
      <c r="AA572" s="39"/>
      <c r="AB572" s="39"/>
      <c r="AC572" s="39"/>
      <c r="AD572" s="39"/>
    </row>
    <row r="573" spans="1:30" x14ac:dyDescent="0.2">
      <c r="A573" s="39" t="s">
        <v>1965</v>
      </c>
      <c r="B573" s="39">
        <v>2414</v>
      </c>
      <c r="C573" s="39">
        <v>539</v>
      </c>
      <c r="D573" s="39">
        <v>59</v>
      </c>
      <c r="E573" s="39">
        <v>111</v>
      </c>
      <c r="F573" s="39">
        <v>369</v>
      </c>
      <c r="G573" s="39">
        <v>883</v>
      </c>
      <c r="H573" s="39">
        <v>210</v>
      </c>
      <c r="I573" s="39">
        <v>317</v>
      </c>
      <c r="J573" s="39">
        <v>41</v>
      </c>
      <c r="K573" s="39">
        <v>215</v>
      </c>
      <c r="L573" s="39">
        <v>51</v>
      </c>
      <c r="M573" s="39">
        <v>51</v>
      </c>
      <c r="N573" s="39">
        <v>848</v>
      </c>
      <c r="O573" s="39">
        <v>104</v>
      </c>
      <c r="P573" s="39">
        <v>465</v>
      </c>
      <c r="Q573" s="39">
        <v>151</v>
      </c>
      <c r="R573" s="39">
        <v>96</v>
      </c>
      <c r="S573" s="39">
        <v>36</v>
      </c>
      <c r="T573" s="39">
        <v>169</v>
      </c>
      <c r="U573" s="39"/>
      <c r="V573" s="39">
        <v>42</v>
      </c>
      <c r="W573" s="39"/>
      <c r="X573" s="39">
        <v>95</v>
      </c>
      <c r="Y573" s="39"/>
      <c r="Z573" s="39">
        <v>32</v>
      </c>
      <c r="AA573" s="39"/>
      <c r="AB573" s="39"/>
      <c r="AC573" s="39"/>
      <c r="AD573" s="39"/>
    </row>
    <row r="574" spans="1:30" x14ac:dyDescent="0.2">
      <c r="A574" s="39" t="s">
        <v>1966</v>
      </c>
      <c r="B574" s="39">
        <v>707</v>
      </c>
      <c r="C574" s="39">
        <v>4</v>
      </c>
      <c r="D574" s="39">
        <v>2</v>
      </c>
      <c r="E574" s="39"/>
      <c r="F574" s="39">
        <v>2</v>
      </c>
      <c r="G574" s="39">
        <v>698</v>
      </c>
      <c r="H574" s="39">
        <v>698</v>
      </c>
      <c r="I574" s="39"/>
      <c r="J574" s="39"/>
      <c r="K574" s="39"/>
      <c r="L574" s="39"/>
      <c r="M574" s="39"/>
      <c r="N574" s="39">
        <v>2</v>
      </c>
      <c r="O574" s="39"/>
      <c r="P574" s="39"/>
      <c r="Q574" s="39"/>
      <c r="R574" s="39">
        <v>2</v>
      </c>
      <c r="S574" s="39"/>
      <c r="T574" s="39">
        <v>3</v>
      </c>
      <c r="U574" s="39"/>
      <c r="V574" s="39"/>
      <c r="W574" s="39">
        <v>1</v>
      </c>
      <c r="X574" s="39">
        <v>2</v>
      </c>
      <c r="Y574" s="39"/>
      <c r="Z574" s="39"/>
      <c r="AA574" s="39"/>
      <c r="AB574" s="39"/>
      <c r="AC574" s="39"/>
      <c r="AD574" s="39"/>
    </row>
    <row r="575" spans="1:30" x14ac:dyDescent="0.2">
      <c r="A575" s="39" t="s">
        <v>1967</v>
      </c>
      <c r="B575" s="39">
        <v>68759</v>
      </c>
      <c r="C575" s="39">
        <v>16770</v>
      </c>
      <c r="D575" s="39">
        <v>1446</v>
      </c>
      <c r="E575" s="39">
        <v>4194</v>
      </c>
      <c r="F575" s="39">
        <v>11132</v>
      </c>
      <c r="G575" s="39">
        <v>16512</v>
      </c>
      <c r="H575" s="39">
        <v>3665</v>
      </c>
      <c r="I575" s="39">
        <v>6233</v>
      </c>
      <c r="J575" s="39">
        <v>230</v>
      </c>
      <c r="K575" s="39">
        <v>5709</v>
      </c>
      <c r="L575" s="39">
        <v>432</v>
      </c>
      <c r="M575" s="39">
        <v>244</v>
      </c>
      <c r="N575" s="39">
        <v>33541</v>
      </c>
      <c r="O575" s="39">
        <v>4972</v>
      </c>
      <c r="P575" s="39">
        <v>17122</v>
      </c>
      <c r="Q575" s="39">
        <v>6095</v>
      </c>
      <c r="R575" s="39">
        <v>3243</v>
      </c>
      <c r="S575" s="39">
        <v>2118</v>
      </c>
      <c r="T575" s="39">
        <v>1963</v>
      </c>
      <c r="U575" s="39">
        <v>345</v>
      </c>
      <c r="V575" s="39">
        <v>787</v>
      </c>
      <c r="W575" s="39">
        <v>47</v>
      </c>
      <c r="X575" s="39">
        <v>409</v>
      </c>
      <c r="Y575" s="39">
        <v>337</v>
      </c>
      <c r="Z575" s="39">
        <v>40</v>
      </c>
      <c r="AA575" s="39"/>
      <c r="AB575" s="39"/>
      <c r="AC575" s="39"/>
      <c r="AD575" s="39"/>
    </row>
    <row r="576" spans="1:30" x14ac:dyDescent="0.2">
      <c r="A576" s="39" t="s">
        <v>1968</v>
      </c>
      <c r="B576" s="39">
        <v>5439</v>
      </c>
      <c r="C576" s="39">
        <v>1269</v>
      </c>
      <c r="D576" s="39">
        <v>116</v>
      </c>
      <c r="E576" s="39">
        <v>348</v>
      </c>
      <c r="F576" s="39">
        <v>814</v>
      </c>
      <c r="G576" s="39">
        <v>1266</v>
      </c>
      <c r="H576" s="39">
        <v>262</v>
      </c>
      <c r="I576" s="39">
        <v>453</v>
      </c>
      <c r="J576" s="39">
        <v>12</v>
      </c>
      <c r="K576" s="39">
        <v>509</v>
      </c>
      <c r="L576" s="39">
        <v>12</v>
      </c>
      <c r="M576" s="39">
        <v>19</v>
      </c>
      <c r="N576" s="39">
        <v>2735</v>
      </c>
      <c r="O576" s="39">
        <v>333</v>
      </c>
      <c r="P576" s="39">
        <v>1394</v>
      </c>
      <c r="Q576" s="39">
        <v>593</v>
      </c>
      <c r="R576" s="39">
        <v>264</v>
      </c>
      <c r="S576" s="39">
        <v>161</v>
      </c>
      <c r="T576" s="39">
        <v>205</v>
      </c>
      <c r="U576" s="39">
        <v>20</v>
      </c>
      <c r="V576" s="39">
        <v>46</v>
      </c>
      <c r="W576" s="39"/>
      <c r="X576" s="39">
        <v>68</v>
      </c>
      <c r="Y576" s="39">
        <v>9</v>
      </c>
      <c r="Z576" s="39">
        <v>50</v>
      </c>
      <c r="AA576" s="39"/>
      <c r="AB576" s="39">
        <v>13</v>
      </c>
      <c r="AC576" s="39"/>
      <c r="AD576" s="39"/>
    </row>
    <row r="577" spans="1:30" x14ac:dyDescent="0.2">
      <c r="A577" s="39" t="s">
        <v>1969</v>
      </c>
      <c r="B577" s="39">
        <v>1540</v>
      </c>
      <c r="C577" s="39">
        <v>174</v>
      </c>
      <c r="D577" s="39">
        <v>29</v>
      </c>
      <c r="E577" s="39">
        <v>60</v>
      </c>
      <c r="F577" s="39">
        <v>85</v>
      </c>
      <c r="G577" s="39">
        <v>722</v>
      </c>
      <c r="H577" s="39">
        <v>553</v>
      </c>
      <c r="I577" s="39">
        <v>87</v>
      </c>
      <c r="J577" s="39">
        <v>10</v>
      </c>
      <c r="K577" s="39">
        <v>40</v>
      </c>
      <c r="L577" s="39">
        <v>19</v>
      </c>
      <c r="M577" s="39">
        <v>13</v>
      </c>
      <c r="N577" s="39">
        <v>573</v>
      </c>
      <c r="O577" s="39">
        <v>146</v>
      </c>
      <c r="P577" s="39">
        <v>278</v>
      </c>
      <c r="Q577" s="39">
        <v>95</v>
      </c>
      <c r="R577" s="39">
        <v>12</v>
      </c>
      <c r="S577" s="39">
        <v>42</v>
      </c>
      <c r="T577" s="39">
        <v>73</v>
      </c>
      <c r="U577" s="39"/>
      <c r="V577" s="39">
        <v>2</v>
      </c>
      <c r="W577" s="39"/>
      <c r="X577" s="39">
        <v>28</v>
      </c>
      <c r="Y577" s="39">
        <v>3</v>
      </c>
      <c r="Z577" s="39">
        <v>2</v>
      </c>
      <c r="AA577" s="39">
        <v>38</v>
      </c>
      <c r="AB577" s="39"/>
      <c r="AC577" s="39"/>
      <c r="AD577" s="39"/>
    </row>
    <row r="578" spans="1:30" x14ac:dyDescent="0.2">
      <c r="A578" s="39" t="s">
        <v>1970</v>
      </c>
      <c r="B578" s="39">
        <v>17688</v>
      </c>
      <c r="C578" s="39">
        <v>4328</v>
      </c>
      <c r="D578" s="39">
        <v>453</v>
      </c>
      <c r="E578" s="39">
        <v>1064</v>
      </c>
      <c r="F578" s="39">
        <v>2811</v>
      </c>
      <c r="G578" s="39">
        <v>4801</v>
      </c>
      <c r="H578" s="39">
        <v>1076</v>
      </c>
      <c r="I578" s="39">
        <v>1975</v>
      </c>
      <c r="J578" s="39">
        <v>89</v>
      </c>
      <c r="K578" s="39">
        <v>1418</v>
      </c>
      <c r="L578" s="39">
        <v>150</v>
      </c>
      <c r="M578" s="39">
        <v>93</v>
      </c>
      <c r="N578" s="39">
        <v>7719</v>
      </c>
      <c r="O578" s="39">
        <v>1565</v>
      </c>
      <c r="P578" s="39">
        <v>4250</v>
      </c>
      <c r="Q578" s="39">
        <v>964</v>
      </c>
      <c r="R578" s="39">
        <v>350</v>
      </c>
      <c r="S578" s="39">
        <v>596</v>
      </c>
      <c r="T578" s="39">
        <v>843</v>
      </c>
      <c r="U578" s="39">
        <v>140</v>
      </c>
      <c r="V578" s="39">
        <v>226</v>
      </c>
      <c r="W578" s="39">
        <v>114</v>
      </c>
      <c r="X578" s="39">
        <v>24</v>
      </c>
      <c r="Y578" s="39">
        <v>337</v>
      </c>
      <c r="Z578" s="39"/>
      <c r="AA578" s="39">
        <v>2</v>
      </c>
      <c r="AB578" s="39"/>
      <c r="AC578" s="39"/>
      <c r="AD578" s="39"/>
    </row>
    <row r="579" spans="1:30" x14ac:dyDescent="0.2">
      <c r="A579" s="39" t="s">
        <v>1971</v>
      </c>
      <c r="B579" s="39">
        <v>11891.19</v>
      </c>
      <c r="C579" s="39">
        <v>2456.2420000000002</v>
      </c>
      <c r="D579" s="39">
        <v>179.30799999999999</v>
      </c>
      <c r="E579" s="39">
        <v>640.41600000000005</v>
      </c>
      <c r="F579" s="39">
        <v>1636.518</v>
      </c>
      <c r="G579" s="39">
        <v>2528.7550000000001</v>
      </c>
      <c r="H579" s="39">
        <v>575.97799999999995</v>
      </c>
      <c r="I579" s="39">
        <v>928.07399999999996</v>
      </c>
      <c r="J579" s="39">
        <v>44.14</v>
      </c>
      <c r="K579" s="39">
        <v>859.30600000000004</v>
      </c>
      <c r="L579" s="39">
        <v>76.512</v>
      </c>
      <c r="M579" s="39">
        <v>44.744999999999997</v>
      </c>
      <c r="N579" s="39">
        <v>5189.3829999999998</v>
      </c>
      <c r="O579" s="39">
        <v>743.86199999999997</v>
      </c>
      <c r="P579" s="39">
        <v>2725.3040000000001</v>
      </c>
      <c r="Q579" s="39">
        <v>964.33900000000006</v>
      </c>
      <c r="R579" s="39">
        <v>480.60500000000002</v>
      </c>
      <c r="S579" s="39">
        <v>275.27300000000002</v>
      </c>
      <c r="T579" s="39">
        <v>1716.81</v>
      </c>
      <c r="U579" s="39">
        <v>12.073</v>
      </c>
      <c r="V579" s="39">
        <v>111.994</v>
      </c>
      <c r="W579" s="39">
        <v>1580.33</v>
      </c>
      <c r="X579" s="39">
        <v>3.2130000000000001</v>
      </c>
      <c r="Y579" s="39">
        <v>1</v>
      </c>
      <c r="Z579" s="39">
        <v>7.6</v>
      </c>
      <c r="AA579" s="39">
        <v>0.6</v>
      </c>
      <c r="AB579" s="39"/>
      <c r="AC579" s="39"/>
      <c r="AD579" s="39"/>
    </row>
    <row r="580" spans="1:30" x14ac:dyDescent="0.2">
      <c r="A580" s="39" t="s">
        <v>1972</v>
      </c>
      <c r="B580" s="39">
        <v>25475.530999999999</v>
      </c>
      <c r="C580" s="39">
        <v>4885.8090000000002</v>
      </c>
      <c r="D580" s="39">
        <v>493.428</v>
      </c>
      <c r="E580" s="39">
        <v>1198.431</v>
      </c>
      <c r="F580" s="39">
        <v>3193.95</v>
      </c>
      <c r="G580" s="39">
        <v>5696.28</v>
      </c>
      <c r="H580" s="39">
        <v>1462.626</v>
      </c>
      <c r="I580" s="39">
        <v>1849.008</v>
      </c>
      <c r="J580" s="39">
        <v>122.52800000000001</v>
      </c>
      <c r="K580" s="39">
        <v>1959.8689999999999</v>
      </c>
      <c r="L580" s="39">
        <v>159.54599999999999</v>
      </c>
      <c r="M580" s="39">
        <v>142.703</v>
      </c>
      <c r="N580" s="39">
        <v>10080.096</v>
      </c>
      <c r="O580" s="39">
        <v>1444.261</v>
      </c>
      <c r="P580" s="39">
        <v>5195.8990000000003</v>
      </c>
      <c r="Q580" s="39">
        <v>1832.2280000000001</v>
      </c>
      <c r="R580" s="39">
        <v>975.26300000000003</v>
      </c>
      <c r="S580" s="39">
        <v>632.44500000000005</v>
      </c>
      <c r="T580" s="39">
        <v>4813.3459999999995</v>
      </c>
      <c r="U580" s="39">
        <v>88.933999999999997</v>
      </c>
      <c r="V580" s="39">
        <v>286.24400000000003</v>
      </c>
      <c r="W580" s="39">
        <v>392.31400000000002</v>
      </c>
      <c r="X580" s="39">
        <v>672.22400000000005</v>
      </c>
      <c r="Y580" s="39">
        <v>2222.473</v>
      </c>
      <c r="Z580" s="39">
        <v>511.39800000000002</v>
      </c>
      <c r="AA580" s="39">
        <v>244.977</v>
      </c>
      <c r="AB580" s="39">
        <v>394.78199999999998</v>
      </c>
      <c r="AC580" s="39"/>
      <c r="AD580" s="39"/>
    </row>
    <row r="581" spans="1:30" x14ac:dyDescent="0.2">
      <c r="A581" s="39" t="s">
        <v>1973</v>
      </c>
      <c r="B581" s="39">
        <v>2568.2280000000001</v>
      </c>
      <c r="C581" s="39"/>
      <c r="D581" s="39"/>
      <c r="E581" s="39"/>
      <c r="F581" s="39"/>
      <c r="G581" s="39">
        <v>0.6</v>
      </c>
      <c r="H581" s="39"/>
      <c r="I581" s="39">
        <v>0.6</v>
      </c>
      <c r="J581" s="39"/>
      <c r="K581" s="39"/>
      <c r="L581" s="39"/>
      <c r="M581" s="39"/>
      <c r="N581" s="39"/>
      <c r="O581" s="39"/>
      <c r="P581" s="39"/>
      <c r="Q581" s="39"/>
      <c r="R581" s="39"/>
      <c r="S581" s="39"/>
      <c r="T581" s="39">
        <v>2567.6280000000002</v>
      </c>
      <c r="U581" s="39"/>
      <c r="V581" s="39"/>
      <c r="W581" s="39">
        <v>2567.6280000000002</v>
      </c>
      <c r="X581" s="39"/>
      <c r="Y581" s="39"/>
      <c r="Z581" s="39"/>
      <c r="AA581" s="39"/>
      <c r="AB581" s="39"/>
      <c r="AC581" s="39"/>
      <c r="AD581" s="39"/>
    </row>
    <row r="582" spans="1:30" x14ac:dyDescent="0.2">
      <c r="A582" s="39" t="s">
        <v>1974</v>
      </c>
      <c r="B582" s="39">
        <v>6154.6760000000004</v>
      </c>
      <c r="C582" s="39">
        <v>1154.2739999999999</v>
      </c>
      <c r="D582" s="39">
        <v>86.992999999999995</v>
      </c>
      <c r="E582" s="39">
        <v>163.02799999999999</v>
      </c>
      <c r="F582" s="39">
        <v>904.25300000000004</v>
      </c>
      <c r="G582" s="39">
        <v>1450.5709999999999</v>
      </c>
      <c r="H582" s="39">
        <v>295.83300000000003</v>
      </c>
      <c r="I582" s="39">
        <v>519.99300000000005</v>
      </c>
      <c r="J582" s="39">
        <v>18.707000000000001</v>
      </c>
      <c r="K582" s="39">
        <v>576.22400000000005</v>
      </c>
      <c r="L582" s="39">
        <v>20.053000000000001</v>
      </c>
      <c r="M582" s="39">
        <v>19.760999999999999</v>
      </c>
      <c r="N582" s="39">
        <v>3040.9580000000001</v>
      </c>
      <c r="O582" s="39">
        <v>301.55200000000002</v>
      </c>
      <c r="P582" s="39">
        <v>2002.9110000000001</v>
      </c>
      <c r="Q582" s="39">
        <v>411.09300000000002</v>
      </c>
      <c r="R582" s="39">
        <v>206.05699999999999</v>
      </c>
      <c r="S582" s="39">
        <v>119.345</v>
      </c>
      <c r="T582" s="39">
        <v>508.87299999999999</v>
      </c>
      <c r="U582" s="39"/>
      <c r="V582" s="39">
        <v>114.922</v>
      </c>
      <c r="W582" s="39"/>
      <c r="X582" s="39"/>
      <c r="Y582" s="39">
        <v>393.95100000000002</v>
      </c>
      <c r="Z582" s="39"/>
      <c r="AA582" s="39"/>
      <c r="AB582" s="39"/>
      <c r="AC582" s="39"/>
      <c r="AD582" s="39"/>
    </row>
    <row r="583" spans="1:30" x14ac:dyDescent="0.2">
      <c r="A583" s="39" t="s">
        <v>1975</v>
      </c>
      <c r="B583" s="39">
        <v>2010.7729999999999</v>
      </c>
      <c r="C583" s="39">
        <v>461.80200000000002</v>
      </c>
      <c r="D583" s="39">
        <v>48.088999999999999</v>
      </c>
      <c r="E583" s="39">
        <v>96.012</v>
      </c>
      <c r="F583" s="39">
        <v>317.70100000000002</v>
      </c>
      <c r="G583" s="39">
        <v>733.72199999999998</v>
      </c>
      <c r="H583" s="39">
        <v>165.977</v>
      </c>
      <c r="I583" s="39">
        <v>268.03500000000003</v>
      </c>
      <c r="J583" s="39">
        <v>36.014000000000003</v>
      </c>
      <c r="K583" s="39">
        <v>182.74199999999999</v>
      </c>
      <c r="L583" s="39">
        <v>40.698</v>
      </c>
      <c r="M583" s="39">
        <v>40.256</v>
      </c>
      <c r="N583" s="39">
        <v>710.15</v>
      </c>
      <c r="O583" s="39">
        <v>76.653000000000006</v>
      </c>
      <c r="P583" s="39">
        <v>399.92399999999998</v>
      </c>
      <c r="Q583" s="39">
        <v>135.55600000000001</v>
      </c>
      <c r="R583" s="39">
        <v>75.085999999999999</v>
      </c>
      <c r="S583" s="39">
        <v>22.931000000000001</v>
      </c>
      <c r="T583" s="39">
        <v>105.099</v>
      </c>
      <c r="U583" s="39"/>
      <c r="V583" s="39">
        <v>39.459000000000003</v>
      </c>
      <c r="W583" s="39"/>
      <c r="X583" s="39">
        <v>41.64</v>
      </c>
      <c r="Y583" s="39"/>
      <c r="Z583" s="39">
        <v>24</v>
      </c>
      <c r="AA583" s="39"/>
      <c r="AB583" s="39"/>
      <c r="AC583" s="39"/>
      <c r="AD583" s="39"/>
    </row>
    <row r="584" spans="1:30" x14ac:dyDescent="0.2">
      <c r="A584" s="39" t="s">
        <v>1976</v>
      </c>
      <c r="B584" s="39">
        <v>544.12199999999996</v>
      </c>
      <c r="C584" s="39">
        <v>4</v>
      </c>
      <c r="D584" s="39">
        <v>2</v>
      </c>
      <c r="E584" s="39"/>
      <c r="F584" s="39">
        <v>2</v>
      </c>
      <c r="G584" s="39">
        <v>536.26499999999999</v>
      </c>
      <c r="H584" s="39">
        <v>536.26499999999999</v>
      </c>
      <c r="I584" s="39"/>
      <c r="J584" s="39"/>
      <c r="K584" s="39"/>
      <c r="L584" s="39"/>
      <c r="M584" s="39"/>
      <c r="N584" s="39">
        <v>1.107</v>
      </c>
      <c r="O584" s="39"/>
      <c r="P584" s="39"/>
      <c r="Q584" s="39"/>
      <c r="R584" s="39">
        <v>1.107</v>
      </c>
      <c r="S584" s="39"/>
      <c r="T584" s="39">
        <v>2.75</v>
      </c>
      <c r="U584" s="39"/>
      <c r="V584" s="39"/>
      <c r="W584" s="39">
        <v>0.75</v>
      </c>
      <c r="X584" s="39">
        <v>2</v>
      </c>
      <c r="Y584" s="39"/>
      <c r="Z584" s="39"/>
      <c r="AA584" s="39"/>
      <c r="AB584" s="39"/>
      <c r="AC584" s="39"/>
      <c r="AD584" s="39"/>
    </row>
    <row r="585" spans="1:30" x14ac:dyDescent="0.2">
      <c r="A585" s="39" t="s">
        <v>1977</v>
      </c>
      <c r="B585" s="39">
        <v>60070.481</v>
      </c>
      <c r="C585" s="39">
        <v>14540.773999999999</v>
      </c>
      <c r="D585" s="39">
        <v>1199.2380000000001</v>
      </c>
      <c r="E585" s="39">
        <v>3596.6889999999999</v>
      </c>
      <c r="F585" s="39">
        <v>9744.8469999999998</v>
      </c>
      <c r="G585" s="39">
        <v>14013.615</v>
      </c>
      <c r="H585" s="39">
        <v>3075.817</v>
      </c>
      <c r="I585" s="39">
        <v>5209.6220000000003</v>
      </c>
      <c r="J585" s="39">
        <v>187.92599999999999</v>
      </c>
      <c r="K585" s="39">
        <v>4982.1400000000003</v>
      </c>
      <c r="L585" s="39">
        <v>361.28899999999999</v>
      </c>
      <c r="M585" s="39">
        <v>196.821</v>
      </c>
      <c r="N585" s="39">
        <v>29875.191999999999</v>
      </c>
      <c r="O585" s="39">
        <v>4290.7749999999996</v>
      </c>
      <c r="P585" s="39">
        <v>15464.861000000001</v>
      </c>
      <c r="Q585" s="39">
        <v>5459.8019999999997</v>
      </c>
      <c r="R585" s="39">
        <v>2856.6770000000001</v>
      </c>
      <c r="S585" s="39">
        <v>1803.077</v>
      </c>
      <c r="T585" s="39">
        <v>1640.9</v>
      </c>
      <c r="U585" s="39">
        <v>334.27800000000002</v>
      </c>
      <c r="V585" s="39">
        <v>710.58600000000001</v>
      </c>
      <c r="W585" s="39">
        <v>44.322000000000003</v>
      </c>
      <c r="X585" s="39">
        <v>282.07799999999997</v>
      </c>
      <c r="Y585" s="39">
        <v>236.73599999999999</v>
      </c>
      <c r="Z585" s="39">
        <v>32.9</v>
      </c>
      <c r="AA585" s="39"/>
      <c r="AB585" s="39"/>
      <c r="AC585" s="39"/>
      <c r="AD585" s="39"/>
    </row>
    <row r="586" spans="1:30" x14ac:dyDescent="0.2">
      <c r="A586" s="39" t="s">
        <v>1978</v>
      </c>
      <c r="B586" s="39">
        <v>4692.174</v>
      </c>
      <c r="C586" s="39">
        <v>1072.241</v>
      </c>
      <c r="D586" s="39">
        <v>96.427999999999997</v>
      </c>
      <c r="E586" s="39">
        <v>289.41199999999998</v>
      </c>
      <c r="F586" s="39">
        <v>686.40099999999995</v>
      </c>
      <c r="G586" s="39">
        <v>1108.5250000000001</v>
      </c>
      <c r="H586" s="39">
        <v>230.148</v>
      </c>
      <c r="I586" s="39">
        <v>382.55399999999997</v>
      </c>
      <c r="J586" s="39">
        <v>11.045999999999999</v>
      </c>
      <c r="K586" s="39">
        <v>456.483</v>
      </c>
      <c r="L586" s="39">
        <v>11.193</v>
      </c>
      <c r="M586" s="39">
        <v>17.100999999999999</v>
      </c>
      <c r="N586" s="39">
        <v>2371.19</v>
      </c>
      <c r="O586" s="39">
        <v>296.37799999999999</v>
      </c>
      <c r="P586" s="39">
        <v>1200.751</v>
      </c>
      <c r="Q586" s="39">
        <v>522.41899999999998</v>
      </c>
      <c r="R586" s="39">
        <v>216.35499999999999</v>
      </c>
      <c r="S586" s="39">
        <v>135.28700000000001</v>
      </c>
      <c r="T586" s="39">
        <v>140.21799999999999</v>
      </c>
      <c r="U586" s="39">
        <v>18.21</v>
      </c>
      <c r="V586" s="39">
        <v>37.807000000000002</v>
      </c>
      <c r="W586" s="39"/>
      <c r="X586" s="39">
        <v>38.136000000000003</v>
      </c>
      <c r="Y586" s="39">
        <v>8.5</v>
      </c>
      <c r="Z586" s="39">
        <v>25.597999999999999</v>
      </c>
      <c r="AA586" s="39"/>
      <c r="AB586" s="39">
        <v>11.967000000000001</v>
      </c>
      <c r="AC586" s="39"/>
      <c r="AD586" s="39"/>
    </row>
    <row r="587" spans="1:30" x14ac:dyDescent="0.2">
      <c r="A587" s="39" t="s">
        <v>1979</v>
      </c>
      <c r="B587" s="39">
        <v>1237.741</v>
      </c>
      <c r="C587" s="39">
        <v>139.376</v>
      </c>
      <c r="D587" s="39">
        <v>18.792000000000002</v>
      </c>
      <c r="E587" s="39">
        <v>48.493000000000002</v>
      </c>
      <c r="F587" s="39">
        <v>72.090999999999994</v>
      </c>
      <c r="G587" s="39">
        <v>543.21799999999996</v>
      </c>
      <c r="H587" s="39">
        <v>406.61599999999999</v>
      </c>
      <c r="I587" s="39">
        <v>70.411000000000001</v>
      </c>
      <c r="J587" s="39">
        <v>8.7070000000000007</v>
      </c>
      <c r="K587" s="39">
        <v>32.017000000000003</v>
      </c>
      <c r="L587" s="39">
        <v>15.987</v>
      </c>
      <c r="M587" s="39">
        <v>9.48</v>
      </c>
      <c r="N587" s="39">
        <v>491.78699999999998</v>
      </c>
      <c r="O587" s="39">
        <v>128.209</v>
      </c>
      <c r="P587" s="39">
        <v>240.62899999999999</v>
      </c>
      <c r="Q587" s="39">
        <v>77.828000000000003</v>
      </c>
      <c r="R587" s="39">
        <v>9.5730000000000004</v>
      </c>
      <c r="S587" s="39">
        <v>35.548000000000002</v>
      </c>
      <c r="T587" s="39">
        <v>63.36</v>
      </c>
      <c r="U587" s="39"/>
      <c r="V587" s="39">
        <v>2</v>
      </c>
      <c r="W587" s="39"/>
      <c r="X587" s="39">
        <v>21.093</v>
      </c>
      <c r="Y587" s="39">
        <v>2.56</v>
      </c>
      <c r="Z587" s="39">
        <v>1.8129999999999999</v>
      </c>
      <c r="AA587" s="39">
        <v>35.893999999999998</v>
      </c>
      <c r="AB587" s="39"/>
      <c r="AC587" s="39"/>
      <c r="AD587" s="39"/>
    </row>
    <row r="588" spans="1:30" x14ac:dyDescent="0.2">
      <c r="A588" s="39" t="s">
        <v>1980</v>
      </c>
      <c r="B588" s="39">
        <v>12853.349</v>
      </c>
      <c r="C588" s="39">
        <v>3111.1179999999999</v>
      </c>
      <c r="D588" s="39">
        <v>307.88799999999998</v>
      </c>
      <c r="E588" s="39">
        <v>747.09</v>
      </c>
      <c r="F588" s="39">
        <v>2056.14</v>
      </c>
      <c r="G588" s="39">
        <v>3681.3380000000002</v>
      </c>
      <c r="H588" s="39">
        <v>811.43</v>
      </c>
      <c r="I588" s="39">
        <v>1474.6780000000001</v>
      </c>
      <c r="J588" s="39">
        <v>68.771000000000001</v>
      </c>
      <c r="K588" s="39">
        <v>1149.0740000000001</v>
      </c>
      <c r="L588" s="39">
        <v>105.636</v>
      </c>
      <c r="M588" s="39">
        <v>71.748999999999995</v>
      </c>
      <c r="N588" s="39">
        <v>5299.7870000000003</v>
      </c>
      <c r="O588" s="39">
        <v>922.27700000000004</v>
      </c>
      <c r="P588" s="39">
        <v>3116.5729999999999</v>
      </c>
      <c r="Q588" s="39">
        <v>640.36900000000003</v>
      </c>
      <c r="R588" s="39">
        <v>223.89400000000001</v>
      </c>
      <c r="S588" s="39">
        <v>396.67399999999998</v>
      </c>
      <c r="T588" s="39">
        <v>761.10599999999999</v>
      </c>
      <c r="U588" s="39">
        <v>112.467</v>
      </c>
      <c r="V588" s="39">
        <v>207.09100000000001</v>
      </c>
      <c r="W588" s="39">
        <v>108.699</v>
      </c>
      <c r="X588" s="39">
        <v>21.2</v>
      </c>
      <c r="Y588" s="39">
        <v>310.04899999999998</v>
      </c>
      <c r="Z588" s="39"/>
      <c r="AA588" s="39">
        <v>1.6</v>
      </c>
      <c r="AB588" s="39"/>
      <c r="AC588" s="39"/>
      <c r="AD588" s="39"/>
    </row>
    <row r="589" spans="1:30" x14ac:dyDescent="0.2">
      <c r="A589" s="39" t="s">
        <v>1981</v>
      </c>
      <c r="B589" s="39">
        <v>589.452</v>
      </c>
      <c r="C589" s="39">
        <v>125.721</v>
      </c>
      <c r="D589" s="39">
        <v>11.715999999999999</v>
      </c>
      <c r="E589" s="39">
        <v>35.533999999999999</v>
      </c>
      <c r="F589" s="39">
        <v>78.471000000000004</v>
      </c>
      <c r="G589" s="39">
        <v>224.38499999999999</v>
      </c>
      <c r="H589" s="39">
        <v>52.484999999999999</v>
      </c>
      <c r="I589" s="39">
        <v>62.719000000000001</v>
      </c>
      <c r="J589" s="39">
        <v>6</v>
      </c>
      <c r="K589" s="39">
        <v>81.823999999999998</v>
      </c>
      <c r="L589" s="39">
        <v>12.986000000000001</v>
      </c>
      <c r="M589" s="39">
        <v>8.3710000000000004</v>
      </c>
      <c r="N589" s="39">
        <v>210.74600000000001</v>
      </c>
      <c r="O589" s="39">
        <v>26.093</v>
      </c>
      <c r="P589" s="39">
        <v>112.672</v>
      </c>
      <c r="Q589" s="39">
        <v>37.343000000000004</v>
      </c>
      <c r="R589" s="39">
        <v>24.489000000000001</v>
      </c>
      <c r="S589" s="39">
        <v>10.148999999999999</v>
      </c>
      <c r="T589" s="39">
        <v>28.6</v>
      </c>
      <c r="U589" s="39"/>
      <c r="V589" s="39"/>
      <c r="W589" s="39"/>
      <c r="X589" s="39"/>
      <c r="Y589" s="39">
        <v>9.9</v>
      </c>
      <c r="Z589" s="39">
        <v>18.3</v>
      </c>
      <c r="AA589" s="39">
        <v>0.4</v>
      </c>
      <c r="AB589" s="39"/>
      <c r="AC589" s="39"/>
      <c r="AD589" s="39"/>
    </row>
    <row r="590" spans="1:30" x14ac:dyDescent="0.2">
      <c r="A590" s="39" t="s">
        <v>1982</v>
      </c>
      <c r="B590" s="39">
        <v>12793.51</v>
      </c>
      <c r="C590" s="39">
        <v>3009.0210000000002</v>
      </c>
      <c r="D590" s="39">
        <v>219.923</v>
      </c>
      <c r="E590" s="39">
        <v>541.74199999999996</v>
      </c>
      <c r="F590" s="39">
        <v>2247.3560000000002</v>
      </c>
      <c r="G590" s="39">
        <v>2981.683</v>
      </c>
      <c r="H590" s="39">
        <v>509.32100000000003</v>
      </c>
      <c r="I590" s="39">
        <v>1273.2329999999999</v>
      </c>
      <c r="J590" s="39">
        <v>22.399000000000001</v>
      </c>
      <c r="K590" s="39">
        <v>1111.92</v>
      </c>
      <c r="L590" s="39">
        <v>26.99</v>
      </c>
      <c r="M590" s="39">
        <v>37.82</v>
      </c>
      <c r="N590" s="39">
        <v>6046.6440000000002</v>
      </c>
      <c r="O590" s="39">
        <v>682.20799999999997</v>
      </c>
      <c r="P590" s="39">
        <v>3562.4090000000001</v>
      </c>
      <c r="Q590" s="39">
        <v>1027.367</v>
      </c>
      <c r="R590" s="39">
        <v>513.78099999999995</v>
      </c>
      <c r="S590" s="39">
        <v>260.87900000000002</v>
      </c>
      <c r="T590" s="39">
        <v>756.16200000000003</v>
      </c>
      <c r="U590" s="39">
        <v>13.9</v>
      </c>
      <c r="V590" s="39">
        <v>143.375</v>
      </c>
      <c r="W590" s="39">
        <v>1.4</v>
      </c>
      <c r="X590" s="39">
        <v>1.3</v>
      </c>
      <c r="Y590" s="39">
        <v>35.825000000000003</v>
      </c>
      <c r="Z590" s="39">
        <v>549.96199999999999</v>
      </c>
      <c r="AA590" s="39">
        <v>2</v>
      </c>
      <c r="AB590" s="39">
        <v>8.4</v>
      </c>
      <c r="AC590" s="39"/>
      <c r="AD590" s="39"/>
    </row>
    <row r="591" spans="1:30" x14ac:dyDescent="0.2">
      <c r="A591" s="39" t="s">
        <v>1983</v>
      </c>
      <c r="B591" s="39">
        <v>140881.22700000001</v>
      </c>
      <c r="C591" s="39">
        <v>30960.378000000001</v>
      </c>
      <c r="D591" s="39">
        <v>2663.8029999999999</v>
      </c>
      <c r="E591" s="39">
        <v>7356.8469999999998</v>
      </c>
      <c r="F591" s="39">
        <v>20939.727999999999</v>
      </c>
      <c r="G591" s="39">
        <v>33498.957000000002</v>
      </c>
      <c r="H591" s="39">
        <v>8122.4960000000001</v>
      </c>
      <c r="I591" s="39">
        <v>12038.927</v>
      </c>
      <c r="J591" s="39">
        <v>526.23800000000006</v>
      </c>
      <c r="K591" s="39">
        <v>11391.599</v>
      </c>
      <c r="L591" s="39">
        <v>830.89</v>
      </c>
      <c r="M591" s="39">
        <v>588.80700000000002</v>
      </c>
      <c r="N591" s="39">
        <v>63317.04</v>
      </c>
      <c r="O591" s="39">
        <v>8912.268</v>
      </c>
      <c r="P591" s="39">
        <v>34021.932999999997</v>
      </c>
      <c r="Q591" s="39">
        <v>11108.343999999999</v>
      </c>
      <c r="R591" s="39">
        <v>5582.8869999999997</v>
      </c>
      <c r="S591" s="39">
        <v>3691.6080000000002</v>
      </c>
      <c r="T591" s="39">
        <v>13104.852000000001</v>
      </c>
      <c r="U591" s="39">
        <v>579.86199999999997</v>
      </c>
      <c r="V591" s="39">
        <v>1653.4780000000001</v>
      </c>
      <c r="W591" s="39">
        <v>4695.4430000000002</v>
      </c>
      <c r="X591" s="39">
        <v>1082.884</v>
      </c>
      <c r="Y591" s="39">
        <v>3220.9940000000001</v>
      </c>
      <c r="Z591" s="39">
        <v>1171.5709999999999</v>
      </c>
      <c r="AA591" s="39">
        <v>285.471</v>
      </c>
      <c r="AB591" s="39">
        <v>415.149</v>
      </c>
      <c r="AC591" s="39"/>
      <c r="AD591" s="39"/>
    </row>
    <row r="592" spans="1:30" ht="15" x14ac:dyDescent="0.2">
      <c r="A592" s="42"/>
      <c r="B592" s="43" t="s">
        <v>1306</v>
      </c>
      <c r="C592" s="43" t="s">
        <v>580</v>
      </c>
      <c r="D592" s="43" t="s">
        <v>581</v>
      </c>
      <c r="E592" s="43" t="s">
        <v>582</v>
      </c>
      <c r="F592" s="43" t="s">
        <v>583</v>
      </c>
      <c r="G592" s="43" t="s">
        <v>584</v>
      </c>
      <c r="H592" s="43" t="s">
        <v>579</v>
      </c>
      <c r="I592" s="43" t="s">
        <v>585</v>
      </c>
      <c r="J592" s="43" t="s">
        <v>586</v>
      </c>
      <c r="K592" s="43" t="s">
        <v>911</v>
      </c>
      <c r="L592" s="43" t="s">
        <v>912</v>
      </c>
      <c r="M592" s="43" t="s">
        <v>913</v>
      </c>
      <c r="N592" s="43" t="s">
        <v>914</v>
      </c>
      <c r="O592" s="43" t="s">
        <v>915</v>
      </c>
      <c r="P592" s="43" t="s">
        <v>916</v>
      </c>
      <c r="Q592" s="43" t="s">
        <v>917</v>
      </c>
      <c r="R592" s="43" t="s">
        <v>918</v>
      </c>
      <c r="S592" s="43" t="s">
        <v>919</v>
      </c>
      <c r="T592" s="43" t="s">
        <v>0</v>
      </c>
      <c r="U592" s="43" t="s">
        <v>920</v>
      </c>
      <c r="V592" s="43" t="s">
        <v>921</v>
      </c>
      <c r="W592" s="43" t="s">
        <v>922</v>
      </c>
      <c r="X592" s="43" t="s">
        <v>1307</v>
      </c>
      <c r="Y592" s="43" t="s">
        <v>1308</v>
      </c>
      <c r="Z592" s="43" t="s">
        <v>84</v>
      </c>
      <c r="AA592" s="43" t="s">
        <v>85</v>
      </c>
      <c r="AB592" s="43" t="s">
        <v>86</v>
      </c>
      <c r="AC592" s="39"/>
      <c r="AD592" s="39"/>
    </row>
    <row r="593" spans="1:30" ht="12" x14ac:dyDescent="0.2">
      <c r="A593" s="44" t="s">
        <v>1987</v>
      </c>
      <c r="B593" s="45">
        <v>731</v>
      </c>
      <c r="C593" s="45">
        <v>160</v>
      </c>
      <c r="D593" s="45">
        <v>15</v>
      </c>
      <c r="E593" s="45">
        <v>44</v>
      </c>
      <c r="F593" s="45">
        <v>102</v>
      </c>
      <c r="G593" s="45">
        <v>279</v>
      </c>
      <c r="H593" s="45">
        <v>66</v>
      </c>
      <c r="I593" s="45">
        <v>77</v>
      </c>
      <c r="J593" s="45">
        <v>6</v>
      </c>
      <c r="K593" s="45">
        <v>111</v>
      </c>
      <c r="L593" s="45">
        <v>14</v>
      </c>
      <c r="M593" s="45">
        <v>9</v>
      </c>
      <c r="N593" s="45">
        <v>254</v>
      </c>
      <c r="O593" s="45">
        <v>33</v>
      </c>
      <c r="P593" s="45">
        <v>140</v>
      </c>
      <c r="Q593" s="45">
        <v>47</v>
      </c>
      <c r="R593" s="45">
        <v>26</v>
      </c>
      <c r="S593" s="45">
        <v>12</v>
      </c>
      <c r="T593" s="45">
        <v>51</v>
      </c>
      <c r="U593" s="45"/>
      <c r="V593" s="45"/>
      <c r="W593" s="45"/>
      <c r="X593" s="45"/>
      <c r="Y593" s="45">
        <v>11</v>
      </c>
      <c r="Z593" s="45">
        <v>40</v>
      </c>
      <c r="AA593" s="45">
        <v>1</v>
      </c>
      <c r="AB593" s="45"/>
      <c r="AC593" s="39"/>
      <c r="AD593" s="39"/>
    </row>
    <row r="594" spans="1:30" ht="12" x14ac:dyDescent="0.2">
      <c r="A594" s="44" t="s">
        <v>1988</v>
      </c>
      <c r="B594" s="46">
        <v>13991</v>
      </c>
      <c r="C594" s="46">
        <v>3321</v>
      </c>
      <c r="D594" s="46">
        <v>255</v>
      </c>
      <c r="E594" s="46">
        <v>602</v>
      </c>
      <c r="F594" s="46">
        <v>2469</v>
      </c>
      <c r="G594" s="46">
        <v>3410</v>
      </c>
      <c r="H594" s="46">
        <v>598</v>
      </c>
      <c r="I594" s="46">
        <v>1457</v>
      </c>
      <c r="J594" s="46">
        <v>33</v>
      </c>
      <c r="K594" s="46">
        <v>1248</v>
      </c>
      <c r="L594" s="46">
        <v>33</v>
      </c>
      <c r="M594" s="46">
        <v>47</v>
      </c>
      <c r="N594" s="46">
        <v>6480</v>
      </c>
      <c r="O594" s="46">
        <v>738</v>
      </c>
      <c r="P594" s="46">
        <v>3782</v>
      </c>
      <c r="Q594" s="46">
        <v>1109</v>
      </c>
      <c r="R594" s="46">
        <v>572</v>
      </c>
      <c r="S594" s="46">
        <v>301</v>
      </c>
      <c r="T594" s="46">
        <v>843</v>
      </c>
      <c r="U594" s="46">
        <v>15</v>
      </c>
      <c r="V594" s="46">
        <v>146</v>
      </c>
      <c r="W594" s="46">
        <v>3</v>
      </c>
      <c r="X594" s="46">
        <v>3</v>
      </c>
      <c r="Y594" s="46">
        <v>43</v>
      </c>
      <c r="Z594" s="46">
        <v>620</v>
      </c>
      <c r="AA594" s="46">
        <v>2</v>
      </c>
      <c r="AB594" s="46">
        <v>12</v>
      </c>
      <c r="AC594" s="39"/>
      <c r="AD594" s="39"/>
    </row>
    <row r="595" spans="1:30" ht="12" x14ac:dyDescent="0.2">
      <c r="A595" s="44" t="s">
        <v>1989</v>
      </c>
      <c r="B595" s="47">
        <v>163617</v>
      </c>
      <c r="C595" s="47">
        <v>36526</v>
      </c>
      <c r="D595" s="47">
        <v>3294</v>
      </c>
      <c r="E595" s="47">
        <v>8828</v>
      </c>
      <c r="F595" s="47">
        <v>24431</v>
      </c>
      <c r="G595" s="47">
        <v>39913</v>
      </c>
      <c r="H595" s="47">
        <v>9897</v>
      </c>
      <c r="I595" s="47">
        <v>14538</v>
      </c>
      <c r="J595" s="47">
        <v>645</v>
      </c>
      <c r="K595" s="47">
        <v>13107</v>
      </c>
      <c r="L595" s="47">
        <v>1011</v>
      </c>
      <c r="M595" s="47">
        <v>730</v>
      </c>
      <c r="N595" s="47">
        <v>72892</v>
      </c>
      <c r="O595" s="47">
        <v>10734</v>
      </c>
      <c r="P595" s="47">
        <v>38428</v>
      </c>
      <c r="Q595" s="47">
        <v>12848</v>
      </c>
      <c r="R595" s="47">
        <v>6506</v>
      </c>
      <c r="S595" s="47">
        <v>4460</v>
      </c>
      <c r="T595" s="47">
        <v>14527</v>
      </c>
      <c r="U595" s="47">
        <v>630</v>
      </c>
      <c r="V595" s="47">
        <v>1836</v>
      </c>
      <c r="W595" s="47">
        <v>4849</v>
      </c>
      <c r="X595" s="47">
        <v>1582</v>
      </c>
      <c r="Y595" s="47">
        <v>3508</v>
      </c>
      <c r="Z595" s="47">
        <v>1372</v>
      </c>
      <c r="AA595" s="47">
        <v>313</v>
      </c>
      <c r="AB595" s="47">
        <v>444</v>
      </c>
      <c r="AC595" s="39"/>
      <c r="AD595" s="39"/>
    </row>
    <row r="596" spans="1:30" ht="12" x14ac:dyDescent="0.2">
      <c r="A596" s="44" t="s">
        <v>1990</v>
      </c>
      <c r="B596" s="45">
        <v>14047</v>
      </c>
      <c r="C596" s="45">
        <v>3033</v>
      </c>
      <c r="D596" s="45">
        <v>247</v>
      </c>
      <c r="E596" s="45">
        <v>768</v>
      </c>
      <c r="F596" s="45">
        <v>2023</v>
      </c>
      <c r="G596" s="45">
        <v>3095</v>
      </c>
      <c r="H596" s="45">
        <v>702</v>
      </c>
      <c r="I596" s="45">
        <v>1165</v>
      </c>
      <c r="J596" s="45">
        <v>56</v>
      </c>
      <c r="K596" s="45">
        <v>1024</v>
      </c>
      <c r="L596" s="45">
        <v>93</v>
      </c>
      <c r="M596" s="45">
        <v>55</v>
      </c>
      <c r="N596" s="45">
        <v>6155</v>
      </c>
      <c r="O596" s="45">
        <v>888</v>
      </c>
      <c r="P596" s="45">
        <v>3185</v>
      </c>
      <c r="Q596" s="45">
        <v>1161</v>
      </c>
      <c r="R596" s="45">
        <v>591</v>
      </c>
      <c r="S596" s="45">
        <v>336</v>
      </c>
      <c r="T596" s="45">
        <v>1779</v>
      </c>
      <c r="U596" s="45">
        <v>17</v>
      </c>
      <c r="V596" s="45">
        <v>134</v>
      </c>
      <c r="W596" s="45">
        <v>1613</v>
      </c>
      <c r="X596" s="45">
        <v>5</v>
      </c>
      <c r="Y596" s="45">
        <v>1</v>
      </c>
      <c r="Z596" s="45">
        <v>9</v>
      </c>
      <c r="AA596" s="45"/>
      <c r="AB596" s="45"/>
      <c r="AC596" s="39"/>
      <c r="AD596" s="39"/>
    </row>
    <row r="597" spans="1:30" ht="12" x14ac:dyDescent="0.2">
      <c r="A597" s="44" t="s">
        <v>1991</v>
      </c>
      <c r="B597" s="46">
        <v>29447</v>
      </c>
      <c r="C597" s="46">
        <v>5759</v>
      </c>
      <c r="D597" s="46">
        <v>596</v>
      </c>
      <c r="E597" s="46">
        <v>1467</v>
      </c>
      <c r="F597" s="46">
        <v>3697</v>
      </c>
      <c r="G597" s="46">
        <v>6722</v>
      </c>
      <c r="H597" s="46">
        <v>1778</v>
      </c>
      <c r="I597" s="46">
        <v>2214</v>
      </c>
      <c r="J597" s="46">
        <v>144</v>
      </c>
      <c r="K597" s="46">
        <v>2223</v>
      </c>
      <c r="L597" s="46">
        <v>186</v>
      </c>
      <c r="M597" s="46">
        <v>177</v>
      </c>
      <c r="N597" s="46">
        <v>11586</v>
      </c>
      <c r="O597" s="46">
        <v>1690</v>
      </c>
      <c r="P597" s="46">
        <v>5863</v>
      </c>
      <c r="Q597" s="46">
        <v>2150</v>
      </c>
      <c r="R597" s="46">
        <v>1122</v>
      </c>
      <c r="S597" s="46">
        <v>767</v>
      </c>
      <c r="T597" s="46">
        <v>5395</v>
      </c>
      <c r="U597" s="46">
        <v>96</v>
      </c>
      <c r="V597" s="46">
        <v>320</v>
      </c>
      <c r="W597" s="46">
        <v>409</v>
      </c>
      <c r="X597" s="46">
        <v>932</v>
      </c>
      <c r="Y597" s="46">
        <v>2362</v>
      </c>
      <c r="Z597" s="46">
        <v>587</v>
      </c>
      <c r="AA597" s="46">
        <v>270</v>
      </c>
      <c r="AB597" s="46">
        <v>419</v>
      </c>
      <c r="AC597" s="39"/>
      <c r="AD597" s="39"/>
    </row>
    <row r="598" spans="1:30" ht="12" x14ac:dyDescent="0.2">
      <c r="A598" s="44" t="s">
        <v>1992</v>
      </c>
      <c r="B598" s="45">
        <v>2663</v>
      </c>
      <c r="C598" s="45">
        <v>1</v>
      </c>
      <c r="D598" s="45"/>
      <c r="E598" s="45"/>
      <c r="F598" s="45">
        <v>1</v>
      </c>
      <c r="G598" s="45"/>
      <c r="H598" s="45"/>
      <c r="I598" s="45"/>
      <c r="J598" s="45"/>
      <c r="K598" s="45"/>
      <c r="L598" s="45"/>
      <c r="M598" s="45"/>
      <c r="N598" s="45"/>
      <c r="O598" s="45"/>
      <c r="P598" s="45"/>
      <c r="Q598" s="45"/>
      <c r="R598" s="45"/>
      <c r="S598" s="45"/>
      <c r="T598" s="45">
        <v>2662</v>
      </c>
      <c r="U598" s="45"/>
      <c r="V598" s="45"/>
      <c r="W598" s="45">
        <v>2662</v>
      </c>
      <c r="X598" s="45"/>
      <c r="Y598" s="45"/>
      <c r="Z598" s="45"/>
      <c r="AA598" s="45"/>
      <c r="AB598" s="45"/>
      <c r="AC598" s="39"/>
      <c r="AD598" s="39"/>
    </row>
    <row r="599" spans="1:30" ht="12" x14ac:dyDescent="0.2">
      <c r="A599" s="44" t="s">
        <v>1993</v>
      </c>
      <c r="B599" s="46">
        <v>6815</v>
      </c>
      <c r="C599" s="46">
        <v>1284</v>
      </c>
      <c r="D599" s="46">
        <v>95</v>
      </c>
      <c r="E599" s="46">
        <v>181</v>
      </c>
      <c r="F599" s="46">
        <v>1008</v>
      </c>
      <c r="G599" s="46">
        <v>1635</v>
      </c>
      <c r="H599" s="46">
        <v>324</v>
      </c>
      <c r="I599" s="46">
        <v>595</v>
      </c>
      <c r="J599" s="46">
        <v>20</v>
      </c>
      <c r="K599" s="46">
        <v>645</v>
      </c>
      <c r="L599" s="46">
        <v>24</v>
      </c>
      <c r="M599" s="46">
        <v>28</v>
      </c>
      <c r="N599" s="46">
        <v>3365</v>
      </c>
      <c r="O599" s="46">
        <v>347</v>
      </c>
      <c r="P599" s="46">
        <v>2171</v>
      </c>
      <c r="Q599" s="46">
        <v>464</v>
      </c>
      <c r="R599" s="46">
        <v>254</v>
      </c>
      <c r="S599" s="46">
        <v>129</v>
      </c>
      <c r="T599" s="46">
        <v>532</v>
      </c>
      <c r="U599" s="46"/>
      <c r="V599" s="46">
        <v>127</v>
      </c>
      <c r="W599" s="46"/>
      <c r="X599" s="46"/>
      <c r="Y599" s="46">
        <v>405</v>
      </c>
      <c r="Z599" s="46"/>
      <c r="AA599" s="46"/>
      <c r="AB599" s="46"/>
      <c r="AC599" s="39"/>
      <c r="AD599" s="39"/>
    </row>
    <row r="600" spans="1:30" ht="12" x14ac:dyDescent="0.2">
      <c r="A600" s="44" t="s">
        <v>1994</v>
      </c>
      <c r="B600" s="45">
        <v>2414</v>
      </c>
      <c r="C600" s="45">
        <v>537</v>
      </c>
      <c r="D600" s="45">
        <v>58</v>
      </c>
      <c r="E600" s="45">
        <v>111</v>
      </c>
      <c r="F600" s="45">
        <v>368</v>
      </c>
      <c r="G600" s="45">
        <v>883</v>
      </c>
      <c r="H600" s="45">
        <v>205</v>
      </c>
      <c r="I600" s="45">
        <v>318</v>
      </c>
      <c r="J600" s="45">
        <v>40</v>
      </c>
      <c r="K600" s="45">
        <v>221</v>
      </c>
      <c r="L600" s="45">
        <v>50</v>
      </c>
      <c r="M600" s="45">
        <v>51</v>
      </c>
      <c r="N600" s="45">
        <v>851</v>
      </c>
      <c r="O600" s="45">
        <v>103</v>
      </c>
      <c r="P600" s="45">
        <v>473</v>
      </c>
      <c r="Q600" s="45">
        <v>151</v>
      </c>
      <c r="R600" s="45">
        <v>94</v>
      </c>
      <c r="S600" s="45">
        <v>34</v>
      </c>
      <c r="T600" s="45">
        <v>166</v>
      </c>
      <c r="U600" s="45"/>
      <c r="V600" s="45">
        <v>42</v>
      </c>
      <c r="W600" s="45"/>
      <c r="X600" s="45">
        <v>94</v>
      </c>
      <c r="Y600" s="45"/>
      <c r="Z600" s="45">
        <v>30</v>
      </c>
      <c r="AA600" s="45"/>
      <c r="AB600" s="45"/>
      <c r="AC600" s="39"/>
      <c r="AD600" s="39"/>
    </row>
    <row r="601" spans="1:30" ht="12" x14ac:dyDescent="0.2">
      <c r="A601" s="44" t="s">
        <v>1995</v>
      </c>
      <c r="B601" s="46">
        <v>675</v>
      </c>
      <c r="C601" s="46">
        <v>6</v>
      </c>
      <c r="D601" s="46">
        <v>2</v>
      </c>
      <c r="E601" s="46"/>
      <c r="F601" s="46">
        <v>4</v>
      </c>
      <c r="G601" s="46">
        <v>665</v>
      </c>
      <c r="H601" s="46">
        <v>665</v>
      </c>
      <c r="I601" s="46"/>
      <c r="J601" s="46"/>
      <c r="K601" s="46"/>
      <c r="L601" s="46"/>
      <c r="M601" s="46"/>
      <c r="N601" s="46">
        <v>2</v>
      </c>
      <c r="O601" s="46"/>
      <c r="P601" s="46"/>
      <c r="Q601" s="46"/>
      <c r="R601" s="46">
        <v>2</v>
      </c>
      <c r="S601" s="46"/>
      <c r="T601" s="46">
        <v>2</v>
      </c>
      <c r="U601" s="46"/>
      <c r="V601" s="46"/>
      <c r="W601" s="46">
        <v>1</v>
      </c>
      <c r="X601" s="46">
        <v>1</v>
      </c>
      <c r="Y601" s="46"/>
      <c r="Z601" s="46"/>
      <c r="AA601" s="46"/>
      <c r="AB601" s="46"/>
      <c r="AC601" s="39"/>
      <c r="AD601" s="39"/>
    </row>
    <row r="602" spans="1:30" ht="12" x14ac:dyDescent="0.2">
      <c r="A602" s="44" t="s">
        <v>1996</v>
      </c>
      <c r="B602" s="45">
        <v>68459</v>
      </c>
      <c r="C602" s="45">
        <v>16695</v>
      </c>
      <c r="D602" s="45">
        <v>1445</v>
      </c>
      <c r="E602" s="45">
        <v>4199</v>
      </c>
      <c r="F602" s="45">
        <v>11054</v>
      </c>
      <c r="G602" s="45">
        <v>16523</v>
      </c>
      <c r="H602" s="45">
        <v>3692</v>
      </c>
      <c r="I602" s="45">
        <v>6232</v>
      </c>
      <c r="J602" s="45">
        <v>232</v>
      </c>
      <c r="K602" s="45">
        <v>5686</v>
      </c>
      <c r="L602" s="45">
        <v>434</v>
      </c>
      <c r="M602" s="45">
        <v>248</v>
      </c>
      <c r="N602" s="45">
        <v>33287</v>
      </c>
      <c r="O602" s="45">
        <v>4911</v>
      </c>
      <c r="P602" s="45">
        <v>16963</v>
      </c>
      <c r="Q602" s="45">
        <v>6117</v>
      </c>
      <c r="R602" s="45">
        <v>3221</v>
      </c>
      <c r="S602" s="45">
        <v>2095</v>
      </c>
      <c r="T602" s="45">
        <v>1985</v>
      </c>
      <c r="U602" s="45">
        <v>342</v>
      </c>
      <c r="V602" s="45">
        <v>793</v>
      </c>
      <c r="W602" s="45">
        <v>51</v>
      </c>
      <c r="X602" s="45">
        <v>421</v>
      </c>
      <c r="Y602" s="45">
        <v>339</v>
      </c>
      <c r="Z602" s="45">
        <v>41</v>
      </c>
      <c r="AA602" s="45"/>
      <c r="AB602" s="45"/>
      <c r="AC602" s="39"/>
      <c r="AD602" s="39"/>
    </row>
    <row r="603" spans="1:30" ht="12" x14ac:dyDescent="0.2">
      <c r="A603" s="44" t="s">
        <v>1997</v>
      </c>
      <c r="B603" s="46">
        <v>5461</v>
      </c>
      <c r="C603" s="46">
        <v>1269</v>
      </c>
      <c r="D603" s="46">
        <v>117</v>
      </c>
      <c r="E603" s="46">
        <v>346</v>
      </c>
      <c r="F603" s="46">
        <v>814</v>
      </c>
      <c r="G603" s="46">
        <v>1279</v>
      </c>
      <c r="H603" s="46">
        <v>266</v>
      </c>
      <c r="I603" s="46">
        <v>462</v>
      </c>
      <c r="J603" s="46">
        <v>16</v>
      </c>
      <c r="K603" s="46">
        <v>505</v>
      </c>
      <c r="L603" s="46">
        <v>13</v>
      </c>
      <c r="M603" s="46">
        <v>18</v>
      </c>
      <c r="N603" s="46">
        <v>2740</v>
      </c>
      <c r="O603" s="46">
        <v>347</v>
      </c>
      <c r="P603" s="46">
        <v>1380</v>
      </c>
      <c r="Q603" s="46">
        <v>594</v>
      </c>
      <c r="R603" s="46">
        <v>266</v>
      </c>
      <c r="S603" s="46">
        <v>164</v>
      </c>
      <c r="T603" s="46">
        <v>210</v>
      </c>
      <c r="U603" s="46">
        <v>19</v>
      </c>
      <c r="V603" s="46">
        <v>46</v>
      </c>
      <c r="W603" s="46"/>
      <c r="X603" s="46">
        <v>74</v>
      </c>
      <c r="Y603" s="46">
        <v>9</v>
      </c>
      <c r="Z603" s="46">
        <v>50</v>
      </c>
      <c r="AA603" s="46"/>
      <c r="AB603" s="46">
        <v>13</v>
      </c>
      <c r="AC603" s="39"/>
      <c r="AD603" s="39"/>
    </row>
    <row r="604" spans="1:30" ht="12" x14ac:dyDescent="0.2">
      <c r="A604" s="44" t="s">
        <v>1998</v>
      </c>
      <c r="B604" s="45">
        <v>1559</v>
      </c>
      <c r="C604" s="45">
        <v>178</v>
      </c>
      <c r="D604" s="45">
        <v>28</v>
      </c>
      <c r="E604" s="45">
        <v>64</v>
      </c>
      <c r="F604" s="45">
        <v>86</v>
      </c>
      <c r="G604" s="45">
        <v>737</v>
      </c>
      <c r="H604" s="45">
        <v>569</v>
      </c>
      <c r="I604" s="45">
        <v>87</v>
      </c>
      <c r="J604" s="45">
        <v>10</v>
      </c>
      <c r="K604" s="45">
        <v>37</v>
      </c>
      <c r="L604" s="45">
        <v>19</v>
      </c>
      <c r="M604" s="45">
        <v>15</v>
      </c>
      <c r="N604" s="45">
        <v>572</v>
      </c>
      <c r="O604" s="45">
        <v>144</v>
      </c>
      <c r="P604" s="45">
        <v>275</v>
      </c>
      <c r="Q604" s="45">
        <v>97</v>
      </c>
      <c r="R604" s="45">
        <v>11</v>
      </c>
      <c r="S604" s="45">
        <v>45</v>
      </c>
      <c r="T604" s="45">
        <v>74</v>
      </c>
      <c r="U604" s="45"/>
      <c r="V604" s="45">
        <v>2</v>
      </c>
      <c r="W604" s="45"/>
      <c r="X604" s="45">
        <v>28</v>
      </c>
      <c r="Y604" s="45">
        <v>3</v>
      </c>
      <c r="Z604" s="45">
        <v>2</v>
      </c>
      <c r="AA604" s="45">
        <v>39</v>
      </c>
      <c r="AB604" s="45"/>
      <c r="AC604" s="39"/>
      <c r="AD604" s="39"/>
    </row>
    <row r="605" spans="1:30" ht="12" x14ac:dyDescent="0.2">
      <c r="A605" s="44" t="s">
        <v>1999</v>
      </c>
      <c r="B605" s="46">
        <v>17684</v>
      </c>
      <c r="C605" s="46">
        <v>4347</v>
      </c>
      <c r="D605" s="46">
        <v>453</v>
      </c>
      <c r="E605" s="46">
        <v>1051</v>
      </c>
      <c r="F605" s="46">
        <v>2843</v>
      </c>
      <c r="G605" s="46">
        <v>4779</v>
      </c>
      <c r="H605" s="46">
        <v>1076</v>
      </c>
      <c r="I605" s="46">
        <v>1957</v>
      </c>
      <c r="J605" s="46">
        <v>88</v>
      </c>
      <c r="K605" s="46">
        <v>1419</v>
      </c>
      <c r="L605" s="46">
        <v>149</v>
      </c>
      <c r="M605" s="46">
        <v>90</v>
      </c>
      <c r="N605" s="46">
        <v>7717</v>
      </c>
      <c r="O605" s="46">
        <v>1559</v>
      </c>
      <c r="P605" s="46">
        <v>4249</v>
      </c>
      <c r="Q605" s="46">
        <v>973</v>
      </c>
      <c r="R605" s="46">
        <v>351</v>
      </c>
      <c r="S605" s="46">
        <v>591</v>
      </c>
      <c r="T605" s="46">
        <v>843</v>
      </c>
      <c r="U605" s="46">
        <v>142</v>
      </c>
      <c r="V605" s="46">
        <v>227</v>
      </c>
      <c r="W605" s="46">
        <v>112</v>
      </c>
      <c r="X605" s="46">
        <v>24</v>
      </c>
      <c r="Y605" s="46">
        <v>336</v>
      </c>
      <c r="Z605" s="46"/>
      <c r="AA605" s="46">
        <v>2</v>
      </c>
      <c r="AB605" s="46"/>
      <c r="AC605" s="39"/>
      <c r="AD605" s="39"/>
    </row>
    <row r="606" spans="1:30" ht="12" x14ac:dyDescent="0.2">
      <c r="A606" s="44" t="s">
        <v>2000</v>
      </c>
      <c r="B606" s="45">
        <v>11851.486999999999</v>
      </c>
      <c r="C606" s="45">
        <v>2456.982</v>
      </c>
      <c r="D606" s="45">
        <v>186.08699999999999</v>
      </c>
      <c r="E606" s="45">
        <v>627.40300000000002</v>
      </c>
      <c r="F606" s="45">
        <v>1643.492</v>
      </c>
      <c r="G606" s="45">
        <v>2505.4209999999998</v>
      </c>
      <c r="H606" s="45">
        <v>572.21500000000003</v>
      </c>
      <c r="I606" s="45">
        <v>913.18799999999999</v>
      </c>
      <c r="J606" s="45">
        <v>44.087000000000003</v>
      </c>
      <c r="K606" s="45">
        <v>854.06200000000001</v>
      </c>
      <c r="L606" s="45">
        <v>76.177999999999997</v>
      </c>
      <c r="M606" s="45">
        <v>45.691000000000003</v>
      </c>
      <c r="N606" s="45">
        <v>5174.1019999999999</v>
      </c>
      <c r="O606" s="45">
        <v>743.11</v>
      </c>
      <c r="P606" s="45">
        <v>2705.75</v>
      </c>
      <c r="Q606" s="45">
        <v>962.79600000000005</v>
      </c>
      <c r="R606" s="45">
        <v>486.77199999999999</v>
      </c>
      <c r="S606" s="45">
        <v>275.67399999999998</v>
      </c>
      <c r="T606" s="45">
        <v>1714.982</v>
      </c>
      <c r="U606" s="45">
        <v>13.933</v>
      </c>
      <c r="V606" s="45">
        <v>116.52800000000001</v>
      </c>
      <c r="W606" s="45">
        <v>1571.1079999999999</v>
      </c>
      <c r="X606" s="45">
        <v>4.0129999999999999</v>
      </c>
      <c r="Y606" s="45">
        <v>1</v>
      </c>
      <c r="Z606" s="45">
        <v>8.4</v>
      </c>
      <c r="AA606" s="45"/>
      <c r="AB606" s="45"/>
      <c r="AC606" s="39"/>
      <c r="AD606" s="39"/>
    </row>
    <row r="607" spans="1:30" ht="12" x14ac:dyDescent="0.2">
      <c r="A607" s="44" t="s">
        <v>2001</v>
      </c>
      <c r="B607" s="46">
        <v>25448.035</v>
      </c>
      <c r="C607" s="46">
        <v>4895.7299999999996</v>
      </c>
      <c r="D607" s="46">
        <v>493.69099999999997</v>
      </c>
      <c r="E607" s="46">
        <v>1194.912</v>
      </c>
      <c r="F607" s="46">
        <v>3207.127</v>
      </c>
      <c r="G607" s="46">
        <v>5718.2560000000003</v>
      </c>
      <c r="H607" s="46">
        <v>1475.9390000000001</v>
      </c>
      <c r="I607" s="46">
        <v>1854.655</v>
      </c>
      <c r="J607" s="46">
        <v>125.128</v>
      </c>
      <c r="K607" s="46">
        <v>1956.8420000000001</v>
      </c>
      <c r="L607" s="46">
        <v>161.73099999999999</v>
      </c>
      <c r="M607" s="46">
        <v>143.96100000000001</v>
      </c>
      <c r="N607" s="46">
        <v>10019.474</v>
      </c>
      <c r="O607" s="46">
        <v>1430.3679999999999</v>
      </c>
      <c r="P607" s="46">
        <v>5139.0540000000001</v>
      </c>
      <c r="Q607" s="46">
        <v>1836.335</v>
      </c>
      <c r="R607" s="46">
        <v>973.47299999999996</v>
      </c>
      <c r="S607" s="46">
        <v>640.24400000000003</v>
      </c>
      <c r="T607" s="46">
        <v>4814.5749999999998</v>
      </c>
      <c r="U607" s="46">
        <v>86.388000000000005</v>
      </c>
      <c r="V607" s="46">
        <v>290.416</v>
      </c>
      <c r="W607" s="46">
        <v>392.35599999999999</v>
      </c>
      <c r="X607" s="46">
        <v>662.82899999999995</v>
      </c>
      <c r="Y607" s="46">
        <v>2215.9989999999998</v>
      </c>
      <c r="Z607" s="46">
        <v>526.59799999999996</v>
      </c>
      <c r="AA607" s="46">
        <v>245.35300000000001</v>
      </c>
      <c r="AB607" s="46">
        <v>394.63600000000002</v>
      </c>
      <c r="AC607" s="39"/>
      <c r="AD607" s="39"/>
    </row>
    <row r="608" spans="1:30" ht="12" x14ac:dyDescent="0.2">
      <c r="A608" s="44" t="s">
        <v>2002</v>
      </c>
      <c r="B608" s="45">
        <v>2554.7489999999998</v>
      </c>
      <c r="C608" s="45">
        <v>1</v>
      </c>
      <c r="D608" s="45"/>
      <c r="E608" s="45"/>
      <c r="F608" s="45">
        <v>1</v>
      </c>
      <c r="G608" s="45"/>
      <c r="H608" s="45"/>
      <c r="I608" s="45"/>
      <c r="J608" s="45"/>
      <c r="K608" s="45"/>
      <c r="L608" s="45"/>
      <c r="M608" s="45"/>
      <c r="N608" s="45"/>
      <c r="O608" s="45"/>
      <c r="P608" s="45"/>
      <c r="Q608" s="45"/>
      <c r="R608" s="45"/>
      <c r="S608" s="45"/>
      <c r="T608" s="45">
        <v>2553.7489999999998</v>
      </c>
      <c r="U608" s="45"/>
      <c r="V608" s="45"/>
      <c r="W608" s="45">
        <v>2553.7489999999998</v>
      </c>
      <c r="X608" s="45"/>
      <c r="Y608" s="45"/>
      <c r="Z608" s="45"/>
      <c r="AA608" s="45"/>
      <c r="AB608" s="45"/>
      <c r="AC608" s="39"/>
      <c r="AD608" s="39"/>
    </row>
    <row r="609" spans="1:30" ht="12" x14ac:dyDescent="0.2">
      <c r="A609" s="44" t="s">
        <v>2003</v>
      </c>
      <c r="B609" s="46">
        <v>6155.7380000000003</v>
      </c>
      <c r="C609" s="46">
        <v>1162.6410000000001</v>
      </c>
      <c r="D609" s="46">
        <v>81.165999999999997</v>
      </c>
      <c r="E609" s="46">
        <v>163.94900000000001</v>
      </c>
      <c r="F609" s="46">
        <v>917.52599999999995</v>
      </c>
      <c r="G609" s="46">
        <v>1451.01</v>
      </c>
      <c r="H609" s="46">
        <v>298.74700000000001</v>
      </c>
      <c r="I609" s="46">
        <v>517.94399999999996</v>
      </c>
      <c r="J609" s="46">
        <v>18.707000000000001</v>
      </c>
      <c r="K609" s="46">
        <v>573.80499999999995</v>
      </c>
      <c r="L609" s="46">
        <v>20.053000000000001</v>
      </c>
      <c r="M609" s="46">
        <v>21.754000000000001</v>
      </c>
      <c r="N609" s="46">
        <v>3033.4140000000002</v>
      </c>
      <c r="O609" s="46">
        <v>301.524</v>
      </c>
      <c r="P609" s="46">
        <v>1987.232</v>
      </c>
      <c r="Q609" s="46">
        <v>413.99200000000002</v>
      </c>
      <c r="R609" s="46">
        <v>212.20099999999999</v>
      </c>
      <c r="S609" s="46">
        <v>118.465</v>
      </c>
      <c r="T609" s="46">
        <v>508.673</v>
      </c>
      <c r="U609" s="46"/>
      <c r="V609" s="46">
        <v>116.22199999999999</v>
      </c>
      <c r="W609" s="46"/>
      <c r="X609" s="46"/>
      <c r="Y609" s="46">
        <v>392.45100000000002</v>
      </c>
      <c r="Z609" s="46"/>
      <c r="AA609" s="46"/>
      <c r="AB609" s="46"/>
      <c r="AC609" s="39"/>
      <c r="AD609" s="39"/>
    </row>
    <row r="610" spans="1:30" ht="12" x14ac:dyDescent="0.2">
      <c r="A610" s="44" t="s">
        <v>2004</v>
      </c>
      <c r="B610" s="45">
        <v>2007.6949999999999</v>
      </c>
      <c r="C610" s="45">
        <v>460.23099999999999</v>
      </c>
      <c r="D610" s="45">
        <v>47.076999999999998</v>
      </c>
      <c r="E610" s="45">
        <v>95.811999999999998</v>
      </c>
      <c r="F610" s="45">
        <v>317.34199999999998</v>
      </c>
      <c r="G610" s="45">
        <v>731.06100000000004</v>
      </c>
      <c r="H610" s="45">
        <v>159.19</v>
      </c>
      <c r="I610" s="45">
        <v>268.77999999999997</v>
      </c>
      <c r="J610" s="45">
        <v>35.267000000000003</v>
      </c>
      <c r="K610" s="45">
        <v>188.25700000000001</v>
      </c>
      <c r="L610" s="45">
        <v>39.311</v>
      </c>
      <c r="M610" s="45">
        <v>40.256</v>
      </c>
      <c r="N610" s="45">
        <v>712.05100000000004</v>
      </c>
      <c r="O610" s="45">
        <v>75.959999999999994</v>
      </c>
      <c r="P610" s="45">
        <v>406.76100000000002</v>
      </c>
      <c r="Q610" s="45">
        <v>134.18899999999999</v>
      </c>
      <c r="R610" s="45">
        <v>73.784000000000006</v>
      </c>
      <c r="S610" s="45">
        <v>21.356999999999999</v>
      </c>
      <c r="T610" s="45">
        <v>104.352</v>
      </c>
      <c r="U610" s="45"/>
      <c r="V610" s="45">
        <v>39.752000000000002</v>
      </c>
      <c r="W610" s="45"/>
      <c r="X610" s="45">
        <v>41.8</v>
      </c>
      <c r="Y610" s="45"/>
      <c r="Z610" s="45">
        <v>22.8</v>
      </c>
      <c r="AA610" s="45"/>
      <c r="AB610" s="45"/>
      <c r="AC610" s="39"/>
      <c r="AD610" s="39"/>
    </row>
    <row r="611" spans="1:30" ht="12" x14ac:dyDescent="0.2">
      <c r="A611" s="44" t="s">
        <v>2005</v>
      </c>
      <c r="B611" s="46">
        <v>517.36</v>
      </c>
      <c r="C611" s="46">
        <v>5.08</v>
      </c>
      <c r="D611" s="46">
        <v>1.8</v>
      </c>
      <c r="E611" s="46"/>
      <c r="F611" s="46">
        <v>3.28</v>
      </c>
      <c r="G611" s="46">
        <v>509.423</v>
      </c>
      <c r="H611" s="46">
        <v>509.423</v>
      </c>
      <c r="I611" s="46"/>
      <c r="J611" s="46"/>
      <c r="K611" s="46"/>
      <c r="L611" s="46"/>
      <c r="M611" s="46"/>
      <c r="N611" s="46">
        <v>1.107</v>
      </c>
      <c r="O611" s="46"/>
      <c r="P611" s="46"/>
      <c r="Q611" s="46"/>
      <c r="R611" s="46">
        <v>1.107</v>
      </c>
      <c r="S611" s="46"/>
      <c r="T611" s="46">
        <v>1.75</v>
      </c>
      <c r="U611" s="46"/>
      <c r="V611" s="46"/>
      <c r="W611" s="46">
        <v>0.75</v>
      </c>
      <c r="X611" s="46">
        <v>1</v>
      </c>
      <c r="Y611" s="46"/>
      <c r="Z611" s="46"/>
      <c r="AA611" s="46"/>
      <c r="AB611" s="46"/>
      <c r="AC611" s="39"/>
      <c r="AD611" s="39"/>
    </row>
    <row r="612" spans="1:30" ht="12" x14ac:dyDescent="0.2">
      <c r="A612" s="44" t="s">
        <v>2006</v>
      </c>
      <c r="B612" s="45">
        <v>59742.942000000003</v>
      </c>
      <c r="C612" s="45">
        <v>14441.217000000001</v>
      </c>
      <c r="D612" s="45">
        <v>1193.9839999999999</v>
      </c>
      <c r="E612" s="45">
        <v>3592.9490000000001</v>
      </c>
      <c r="F612" s="45">
        <v>9654.2839999999997</v>
      </c>
      <c r="G612" s="45">
        <v>14012.546</v>
      </c>
      <c r="H612" s="45">
        <v>3096.9050000000002</v>
      </c>
      <c r="I612" s="45">
        <v>5202.9309999999996</v>
      </c>
      <c r="J612" s="45">
        <v>188.75299999999999</v>
      </c>
      <c r="K612" s="45">
        <v>4962.2939999999999</v>
      </c>
      <c r="L612" s="45">
        <v>362.06799999999998</v>
      </c>
      <c r="M612" s="45">
        <v>199.595</v>
      </c>
      <c r="N612" s="45">
        <v>29632.732</v>
      </c>
      <c r="O612" s="45">
        <v>4242.1469999999999</v>
      </c>
      <c r="P612" s="45">
        <v>15302.951999999999</v>
      </c>
      <c r="Q612" s="45">
        <v>5471.2759999999998</v>
      </c>
      <c r="R612" s="45">
        <v>2833</v>
      </c>
      <c r="S612" s="45">
        <v>1783.357</v>
      </c>
      <c r="T612" s="45">
        <v>1656.4469999999999</v>
      </c>
      <c r="U612" s="45">
        <v>330.54500000000002</v>
      </c>
      <c r="V612" s="45">
        <v>714.83299999999997</v>
      </c>
      <c r="W612" s="45">
        <v>48.322000000000003</v>
      </c>
      <c r="X612" s="45">
        <v>291.52499999999998</v>
      </c>
      <c r="Y612" s="45">
        <v>237.72200000000001</v>
      </c>
      <c r="Z612" s="45">
        <v>33.5</v>
      </c>
      <c r="AA612" s="45"/>
      <c r="AB612" s="45"/>
      <c r="AC612" s="39"/>
      <c r="AD612" s="39"/>
    </row>
    <row r="613" spans="1:30" ht="12" x14ac:dyDescent="0.2">
      <c r="A613" s="44" t="s">
        <v>2007</v>
      </c>
      <c r="B613" s="46">
        <v>4714.5420000000004</v>
      </c>
      <c r="C613" s="46">
        <v>1074.259</v>
      </c>
      <c r="D613" s="46">
        <v>97.847999999999999</v>
      </c>
      <c r="E613" s="46">
        <v>287.13200000000001</v>
      </c>
      <c r="F613" s="46">
        <v>689.279</v>
      </c>
      <c r="G613" s="46">
        <v>1117.4090000000001</v>
      </c>
      <c r="H613" s="46">
        <v>232.42699999999999</v>
      </c>
      <c r="I613" s="46">
        <v>388.66399999999999</v>
      </c>
      <c r="J613" s="46">
        <v>13.539</v>
      </c>
      <c r="K613" s="46">
        <v>454.012</v>
      </c>
      <c r="L613" s="46">
        <v>12.125999999999999</v>
      </c>
      <c r="M613" s="46">
        <v>16.640999999999998</v>
      </c>
      <c r="N613" s="46">
        <v>2381.1559999999999</v>
      </c>
      <c r="O613" s="46">
        <v>309.82499999999999</v>
      </c>
      <c r="P613" s="46">
        <v>1187.3920000000001</v>
      </c>
      <c r="Q613" s="46">
        <v>525.22900000000004</v>
      </c>
      <c r="R613" s="46">
        <v>218.56200000000001</v>
      </c>
      <c r="S613" s="46">
        <v>140.148</v>
      </c>
      <c r="T613" s="46">
        <v>141.71799999999999</v>
      </c>
      <c r="U613" s="46">
        <v>17.21</v>
      </c>
      <c r="V613" s="46">
        <v>36.807000000000002</v>
      </c>
      <c r="W613" s="46"/>
      <c r="X613" s="46">
        <v>41.536000000000001</v>
      </c>
      <c r="Y613" s="46">
        <v>8.5</v>
      </c>
      <c r="Z613" s="46">
        <v>25.698</v>
      </c>
      <c r="AA613" s="46"/>
      <c r="AB613" s="46">
        <v>11.967000000000001</v>
      </c>
      <c r="AC613" s="39"/>
      <c r="AD613" s="39"/>
    </row>
    <row r="614" spans="1:30" ht="12" x14ac:dyDescent="0.2">
      <c r="A614" s="44" t="s">
        <v>2008</v>
      </c>
      <c r="B614" s="45">
        <v>1253.2070000000001</v>
      </c>
      <c r="C614" s="45">
        <v>142.691</v>
      </c>
      <c r="D614" s="45">
        <v>19.366</v>
      </c>
      <c r="E614" s="45">
        <v>50.326999999999998</v>
      </c>
      <c r="F614" s="45">
        <v>72.998000000000005</v>
      </c>
      <c r="G614" s="45">
        <v>556.87199999999996</v>
      </c>
      <c r="H614" s="45">
        <v>420.81599999999997</v>
      </c>
      <c r="I614" s="45">
        <v>69.918000000000006</v>
      </c>
      <c r="J614" s="45">
        <v>8.7070000000000007</v>
      </c>
      <c r="K614" s="45">
        <v>30.364000000000001</v>
      </c>
      <c r="L614" s="45">
        <v>15.987</v>
      </c>
      <c r="M614" s="45">
        <v>11.08</v>
      </c>
      <c r="N614" s="45">
        <v>489.93700000000001</v>
      </c>
      <c r="O614" s="45">
        <v>126.613</v>
      </c>
      <c r="P614" s="45">
        <v>238.72200000000001</v>
      </c>
      <c r="Q614" s="45">
        <v>77.986999999999995</v>
      </c>
      <c r="R614" s="45">
        <v>8.5730000000000004</v>
      </c>
      <c r="S614" s="45">
        <v>38.042000000000002</v>
      </c>
      <c r="T614" s="45">
        <v>63.707000000000001</v>
      </c>
      <c r="U614" s="45"/>
      <c r="V614" s="45">
        <v>2</v>
      </c>
      <c r="W614" s="45"/>
      <c r="X614" s="45">
        <v>20.933</v>
      </c>
      <c r="Y614" s="45">
        <v>2.56</v>
      </c>
      <c r="Z614" s="45">
        <v>1.8129999999999999</v>
      </c>
      <c r="AA614" s="45">
        <v>36.401000000000003</v>
      </c>
      <c r="AB614" s="45"/>
      <c r="AC614" s="39"/>
      <c r="AD614" s="39"/>
    </row>
    <row r="615" spans="1:30" ht="12" x14ac:dyDescent="0.2">
      <c r="A615" s="44" t="s">
        <v>2009</v>
      </c>
      <c r="B615" s="46">
        <v>12837.763000000001</v>
      </c>
      <c r="C615" s="46">
        <v>3124.0360000000001</v>
      </c>
      <c r="D615" s="46">
        <v>305.642</v>
      </c>
      <c r="E615" s="46">
        <v>740.24300000000005</v>
      </c>
      <c r="F615" s="46">
        <v>2078.1509999999998</v>
      </c>
      <c r="G615" s="46">
        <v>3659.7370000000001</v>
      </c>
      <c r="H615" s="46">
        <v>807.07500000000005</v>
      </c>
      <c r="I615" s="46">
        <v>1459.3920000000001</v>
      </c>
      <c r="J615" s="46">
        <v>69.637</v>
      </c>
      <c r="K615" s="46">
        <v>1148.575</v>
      </c>
      <c r="L615" s="46">
        <v>104.456</v>
      </c>
      <c r="M615" s="46">
        <v>70.602000000000004</v>
      </c>
      <c r="N615" s="46">
        <v>5294.3289999999997</v>
      </c>
      <c r="O615" s="46">
        <v>918.18700000000001</v>
      </c>
      <c r="P615" s="46">
        <v>3112.991</v>
      </c>
      <c r="Q615" s="46">
        <v>646.25300000000004</v>
      </c>
      <c r="R615" s="46">
        <v>223.999</v>
      </c>
      <c r="S615" s="46">
        <v>392.899</v>
      </c>
      <c r="T615" s="46">
        <v>759.66099999999994</v>
      </c>
      <c r="U615" s="46">
        <v>112.861</v>
      </c>
      <c r="V615" s="46">
        <v>207.958</v>
      </c>
      <c r="W615" s="46">
        <v>106.699</v>
      </c>
      <c r="X615" s="46">
        <v>21.2</v>
      </c>
      <c r="Y615" s="46">
        <v>309.34300000000002</v>
      </c>
      <c r="Z615" s="46"/>
      <c r="AA615" s="46">
        <v>1.6</v>
      </c>
      <c r="AB615" s="46"/>
      <c r="AC615" s="39"/>
      <c r="AD615" s="39"/>
    </row>
    <row r="616" spans="1:30" ht="12" x14ac:dyDescent="0.2">
      <c r="A616" s="44" t="s">
        <v>2010</v>
      </c>
      <c r="B616" s="45">
        <v>579.42700000000002</v>
      </c>
      <c r="C616" s="45">
        <v>124.303</v>
      </c>
      <c r="D616" s="45">
        <v>11.597</v>
      </c>
      <c r="E616" s="45">
        <v>34.180999999999997</v>
      </c>
      <c r="F616" s="45">
        <v>78.525000000000006</v>
      </c>
      <c r="G616" s="45">
        <v>220.285</v>
      </c>
      <c r="H616" s="45">
        <v>50.185000000000002</v>
      </c>
      <c r="I616" s="45">
        <v>61.918999999999997</v>
      </c>
      <c r="J616" s="45">
        <v>6</v>
      </c>
      <c r="K616" s="45">
        <v>81.823999999999998</v>
      </c>
      <c r="L616" s="45">
        <v>12.986000000000001</v>
      </c>
      <c r="M616" s="45">
        <v>7.3710000000000004</v>
      </c>
      <c r="N616" s="45">
        <v>206.13900000000001</v>
      </c>
      <c r="O616" s="45">
        <v>27.683</v>
      </c>
      <c r="P616" s="45">
        <v>107.97199999999999</v>
      </c>
      <c r="Q616" s="45">
        <v>38.658999999999999</v>
      </c>
      <c r="R616" s="45">
        <v>22.876000000000001</v>
      </c>
      <c r="S616" s="45">
        <v>8.9489999999999998</v>
      </c>
      <c r="T616" s="45">
        <v>28.7</v>
      </c>
      <c r="U616" s="45"/>
      <c r="V616" s="45"/>
      <c r="W616" s="45"/>
      <c r="X616" s="45"/>
      <c r="Y616" s="45">
        <v>9.5</v>
      </c>
      <c r="Z616" s="45">
        <v>18.8</v>
      </c>
      <c r="AA616" s="45">
        <v>0.4</v>
      </c>
      <c r="AB616" s="45"/>
      <c r="AC616" s="39"/>
      <c r="AD616" s="39"/>
    </row>
    <row r="617" spans="1:30" ht="12" x14ac:dyDescent="0.2">
      <c r="A617" s="44" t="s">
        <v>2011</v>
      </c>
      <c r="B617" s="46">
        <v>12664.103999999999</v>
      </c>
      <c r="C617" s="46">
        <v>2983.5949999999998</v>
      </c>
      <c r="D617" s="46">
        <v>216.154</v>
      </c>
      <c r="E617" s="46">
        <v>534.42499999999995</v>
      </c>
      <c r="F617" s="46">
        <v>2233.0160000000001</v>
      </c>
      <c r="G617" s="46">
        <v>2962.4659999999999</v>
      </c>
      <c r="H617" s="46">
        <v>500.25700000000001</v>
      </c>
      <c r="I617" s="46">
        <v>1268.2660000000001</v>
      </c>
      <c r="J617" s="46">
        <v>21.302</v>
      </c>
      <c r="K617" s="46">
        <v>1105.8820000000001</v>
      </c>
      <c r="L617" s="46">
        <v>27.405000000000001</v>
      </c>
      <c r="M617" s="46">
        <v>39.353999999999999</v>
      </c>
      <c r="N617" s="46">
        <v>5988.65</v>
      </c>
      <c r="O617" s="46">
        <v>671.07399999999996</v>
      </c>
      <c r="P617" s="46">
        <v>3524.17</v>
      </c>
      <c r="Q617" s="46">
        <v>1021.104</v>
      </c>
      <c r="R617" s="46">
        <v>508.56400000000002</v>
      </c>
      <c r="S617" s="46">
        <v>263.738</v>
      </c>
      <c r="T617" s="46">
        <v>729.39300000000003</v>
      </c>
      <c r="U617" s="46">
        <v>13.9</v>
      </c>
      <c r="V617" s="46">
        <v>142.80000000000001</v>
      </c>
      <c r="W617" s="46">
        <v>1.4</v>
      </c>
      <c r="X617" s="46">
        <v>2.2999999999999998</v>
      </c>
      <c r="Y617" s="46">
        <v>36.725000000000001</v>
      </c>
      <c r="Z617" s="46">
        <v>522.86800000000005</v>
      </c>
      <c r="AA617" s="46">
        <v>2</v>
      </c>
      <c r="AB617" s="46">
        <v>7.4</v>
      </c>
      <c r="AC617" s="39"/>
      <c r="AD617" s="39"/>
    </row>
    <row r="618" spans="1:30" ht="12" x14ac:dyDescent="0.2">
      <c r="A618" s="44" t="s">
        <v>2012</v>
      </c>
      <c r="B618" s="47">
        <v>140327.049</v>
      </c>
      <c r="C618" s="47">
        <v>30871.764999999999</v>
      </c>
      <c r="D618" s="47">
        <v>2654.4119999999998</v>
      </c>
      <c r="E618" s="47">
        <v>7321.3329999999996</v>
      </c>
      <c r="F618" s="47">
        <v>20896.02</v>
      </c>
      <c r="G618" s="47">
        <v>33444.485999999997</v>
      </c>
      <c r="H618" s="47">
        <v>8123.1790000000001</v>
      </c>
      <c r="I618" s="47">
        <v>12005.656999999999</v>
      </c>
      <c r="J618" s="47">
        <v>531.12699999999995</v>
      </c>
      <c r="K618" s="47">
        <v>11355.916999999999</v>
      </c>
      <c r="L618" s="47">
        <v>832.30100000000004</v>
      </c>
      <c r="M618" s="47">
        <v>596.30499999999995</v>
      </c>
      <c r="N618" s="47">
        <v>62933.091</v>
      </c>
      <c r="O618" s="47">
        <v>8846.491</v>
      </c>
      <c r="P618" s="47">
        <v>33712.995999999999</v>
      </c>
      <c r="Q618" s="47">
        <v>11127.82</v>
      </c>
      <c r="R618" s="47">
        <v>5562.9110000000001</v>
      </c>
      <c r="S618" s="47">
        <v>3682.873</v>
      </c>
      <c r="T618" s="47">
        <v>13077.707</v>
      </c>
      <c r="U618" s="47">
        <v>574.83699999999999</v>
      </c>
      <c r="V618" s="47">
        <v>1667.316</v>
      </c>
      <c r="W618" s="47">
        <v>4674.384</v>
      </c>
      <c r="X618" s="47">
        <v>1087.136</v>
      </c>
      <c r="Y618" s="47">
        <v>3213.8</v>
      </c>
      <c r="Z618" s="47">
        <v>1160.4770000000001</v>
      </c>
      <c r="AA618" s="47">
        <v>285.75400000000002</v>
      </c>
      <c r="AB618" s="47">
        <v>414.00299999999999</v>
      </c>
      <c r="AC618" s="39"/>
      <c r="AD618" s="39"/>
    </row>
    <row r="619" spans="1:30" ht="15" x14ac:dyDescent="0.2">
      <c r="A619" s="42"/>
      <c r="B619" s="43" t="s">
        <v>1306</v>
      </c>
      <c r="C619" s="43" t="s">
        <v>580</v>
      </c>
      <c r="D619" s="43" t="s">
        <v>581</v>
      </c>
      <c r="E619" s="43" t="s">
        <v>582</v>
      </c>
      <c r="F619" s="43" t="s">
        <v>583</v>
      </c>
      <c r="G619" s="43" t="s">
        <v>584</v>
      </c>
      <c r="H619" s="43" t="s">
        <v>579</v>
      </c>
      <c r="I619" s="43" t="s">
        <v>585</v>
      </c>
      <c r="J619" s="43" t="s">
        <v>586</v>
      </c>
      <c r="K619" s="43" t="s">
        <v>911</v>
      </c>
      <c r="L619" s="43" t="s">
        <v>912</v>
      </c>
      <c r="M619" s="43" t="s">
        <v>913</v>
      </c>
      <c r="N619" s="43" t="s">
        <v>914</v>
      </c>
      <c r="O619" s="43" t="s">
        <v>915</v>
      </c>
      <c r="P619" s="43" t="s">
        <v>916</v>
      </c>
      <c r="Q619" s="43" t="s">
        <v>917</v>
      </c>
      <c r="R619" s="43" t="s">
        <v>918</v>
      </c>
      <c r="S619" s="43" t="s">
        <v>919</v>
      </c>
      <c r="T619" s="43" t="s">
        <v>0</v>
      </c>
      <c r="U619" s="43" t="s">
        <v>920</v>
      </c>
      <c r="V619" s="43" t="s">
        <v>921</v>
      </c>
      <c r="W619" s="43" t="s">
        <v>922</v>
      </c>
      <c r="X619" s="43" t="s">
        <v>1307</v>
      </c>
      <c r="Y619" s="43" t="s">
        <v>1308</v>
      </c>
      <c r="Z619" s="43" t="s">
        <v>84</v>
      </c>
      <c r="AA619" s="43" t="s">
        <v>85</v>
      </c>
      <c r="AB619" s="43" t="s">
        <v>86</v>
      </c>
      <c r="AC619" s="39"/>
      <c r="AD619" s="39"/>
    </row>
    <row r="620" spans="1:30" ht="12" x14ac:dyDescent="0.2">
      <c r="A620" s="44" t="s">
        <v>2016</v>
      </c>
      <c r="B620" s="45">
        <v>722</v>
      </c>
      <c r="C620" s="45">
        <v>165</v>
      </c>
      <c r="D620" s="45">
        <v>14</v>
      </c>
      <c r="E620" s="45">
        <v>43</v>
      </c>
      <c r="F620" s="45">
        <v>109</v>
      </c>
      <c r="G620" s="45">
        <v>271</v>
      </c>
      <c r="H620" s="45">
        <v>65</v>
      </c>
      <c r="I620" s="45">
        <v>79</v>
      </c>
      <c r="J620" s="45">
        <v>6</v>
      </c>
      <c r="K620" s="45">
        <v>103</v>
      </c>
      <c r="L620" s="45">
        <v>13</v>
      </c>
      <c r="M620" s="45">
        <v>9</v>
      </c>
      <c r="N620" s="45">
        <v>251</v>
      </c>
      <c r="O620" s="45">
        <v>37</v>
      </c>
      <c r="P620" s="45">
        <v>139</v>
      </c>
      <c r="Q620" s="45">
        <v>43</v>
      </c>
      <c r="R620" s="45">
        <v>25</v>
      </c>
      <c r="S620" s="45">
        <v>13</v>
      </c>
      <c r="T620" s="45">
        <v>49</v>
      </c>
      <c r="U620" s="45"/>
      <c r="V620" s="45"/>
      <c r="W620" s="45"/>
      <c r="X620" s="45"/>
      <c r="Y620" s="45">
        <v>11</v>
      </c>
      <c r="Z620" s="45">
        <v>38</v>
      </c>
      <c r="AA620" s="45">
        <v>1</v>
      </c>
      <c r="AB620" s="45"/>
      <c r="AC620" s="39"/>
      <c r="AD620" s="39"/>
    </row>
    <row r="621" spans="1:30" ht="12" x14ac:dyDescent="0.2">
      <c r="A621" s="44" t="s">
        <v>2017</v>
      </c>
      <c r="B621" s="46">
        <v>14523</v>
      </c>
      <c r="C621" s="46">
        <v>3424</v>
      </c>
      <c r="D621" s="46">
        <v>274</v>
      </c>
      <c r="E621" s="46">
        <v>634</v>
      </c>
      <c r="F621" s="46">
        <v>2525</v>
      </c>
      <c r="G621" s="46">
        <v>3507</v>
      </c>
      <c r="H621" s="46">
        <v>622</v>
      </c>
      <c r="I621" s="46">
        <v>1500</v>
      </c>
      <c r="J621" s="46">
        <v>31</v>
      </c>
      <c r="K621" s="46">
        <v>1276</v>
      </c>
      <c r="L621" s="46">
        <v>36</v>
      </c>
      <c r="M621" s="46">
        <v>48</v>
      </c>
      <c r="N621" s="46">
        <v>6753</v>
      </c>
      <c r="O621" s="46">
        <v>768</v>
      </c>
      <c r="P621" s="46">
        <v>3930</v>
      </c>
      <c r="Q621" s="46">
        <v>1182</v>
      </c>
      <c r="R621" s="46">
        <v>587</v>
      </c>
      <c r="S621" s="46">
        <v>309</v>
      </c>
      <c r="T621" s="46">
        <v>908</v>
      </c>
      <c r="U621" s="46">
        <v>21</v>
      </c>
      <c r="V621" s="46">
        <v>145</v>
      </c>
      <c r="W621" s="46">
        <v>3</v>
      </c>
      <c r="X621" s="46">
        <v>3</v>
      </c>
      <c r="Y621" s="46">
        <v>44</v>
      </c>
      <c r="Z621" s="46">
        <v>678</v>
      </c>
      <c r="AA621" s="46">
        <v>3</v>
      </c>
      <c r="AB621" s="46">
        <v>12</v>
      </c>
      <c r="AC621" s="39"/>
      <c r="AD621" s="39"/>
    </row>
    <row r="622" spans="1:30" ht="12" x14ac:dyDescent="0.2">
      <c r="A622" s="44" t="s">
        <v>2018</v>
      </c>
      <c r="B622" s="47">
        <v>164802</v>
      </c>
      <c r="C622" s="47">
        <v>36764</v>
      </c>
      <c r="D622" s="47">
        <v>3303</v>
      </c>
      <c r="E622" s="47">
        <v>8969</v>
      </c>
      <c r="F622" s="47">
        <v>24522</v>
      </c>
      <c r="G622" s="47">
        <v>40191</v>
      </c>
      <c r="H622" s="47">
        <v>9975</v>
      </c>
      <c r="I622" s="47">
        <v>14680</v>
      </c>
      <c r="J622" s="47">
        <v>656</v>
      </c>
      <c r="K622" s="47">
        <v>13154</v>
      </c>
      <c r="L622" s="47">
        <v>1014</v>
      </c>
      <c r="M622" s="47">
        <v>728</v>
      </c>
      <c r="N622" s="47">
        <v>73446</v>
      </c>
      <c r="O622" s="47">
        <v>10740</v>
      </c>
      <c r="P622" s="47">
        <v>38639</v>
      </c>
      <c r="Q622" s="47">
        <v>13056</v>
      </c>
      <c r="R622" s="47">
        <v>6550</v>
      </c>
      <c r="S622" s="47">
        <v>4534</v>
      </c>
      <c r="T622" s="47">
        <v>14651</v>
      </c>
      <c r="U622" s="47">
        <v>641</v>
      </c>
      <c r="V622" s="47">
        <v>1847</v>
      </c>
      <c r="W622" s="47">
        <v>4855</v>
      </c>
      <c r="X622" s="47">
        <v>1589</v>
      </c>
      <c r="Y622" s="47">
        <v>3511</v>
      </c>
      <c r="Z622" s="47">
        <v>1436</v>
      </c>
      <c r="AA622" s="47">
        <v>330</v>
      </c>
      <c r="AB622" s="47">
        <v>451</v>
      </c>
      <c r="AC622" s="39"/>
      <c r="AD622" s="39"/>
    </row>
    <row r="623" spans="1:30" ht="12" x14ac:dyDescent="0.2">
      <c r="A623" s="44" t="s">
        <v>2019</v>
      </c>
      <c r="B623" s="45">
        <v>14123</v>
      </c>
      <c r="C623" s="45">
        <v>3048</v>
      </c>
      <c r="D623" s="45">
        <v>247</v>
      </c>
      <c r="E623" s="45">
        <v>781</v>
      </c>
      <c r="F623" s="45">
        <v>2027</v>
      </c>
      <c r="G623" s="45">
        <v>3154</v>
      </c>
      <c r="H623" s="45">
        <v>711</v>
      </c>
      <c r="I623" s="45">
        <v>1196</v>
      </c>
      <c r="J623" s="45">
        <v>57</v>
      </c>
      <c r="K623" s="45">
        <v>1042</v>
      </c>
      <c r="L623" s="45">
        <v>94</v>
      </c>
      <c r="M623" s="45">
        <v>54</v>
      </c>
      <c r="N623" s="45">
        <v>6192</v>
      </c>
      <c r="O623" s="45">
        <v>892</v>
      </c>
      <c r="P623" s="45">
        <v>3203</v>
      </c>
      <c r="Q623" s="45">
        <v>1166</v>
      </c>
      <c r="R623" s="45">
        <v>599</v>
      </c>
      <c r="S623" s="45">
        <v>341</v>
      </c>
      <c r="T623" s="45">
        <v>1743</v>
      </c>
      <c r="U623" s="45">
        <v>16</v>
      </c>
      <c r="V623" s="45">
        <v>137</v>
      </c>
      <c r="W623" s="45">
        <v>1575</v>
      </c>
      <c r="X623" s="45">
        <v>5</v>
      </c>
      <c r="Y623" s="45">
        <v>1</v>
      </c>
      <c r="Z623" s="45">
        <v>9</v>
      </c>
      <c r="AA623" s="45"/>
      <c r="AB623" s="45"/>
      <c r="AC623" s="39"/>
      <c r="AD623" s="39"/>
    </row>
    <row r="624" spans="1:30" ht="12" x14ac:dyDescent="0.2">
      <c r="A624" s="44" t="s">
        <v>2020</v>
      </c>
      <c r="B624" s="46">
        <v>29552</v>
      </c>
      <c r="C624" s="46">
        <v>5771</v>
      </c>
      <c r="D624" s="46">
        <v>598</v>
      </c>
      <c r="E624" s="46">
        <v>1484</v>
      </c>
      <c r="F624" s="46">
        <v>3689</v>
      </c>
      <c r="G624" s="46">
        <v>6791</v>
      </c>
      <c r="H624" s="46">
        <v>1798</v>
      </c>
      <c r="I624" s="46">
        <v>2248</v>
      </c>
      <c r="J624" s="46">
        <v>149</v>
      </c>
      <c r="K624" s="46">
        <v>2230</v>
      </c>
      <c r="L624" s="46">
        <v>191</v>
      </c>
      <c r="M624" s="46">
        <v>176</v>
      </c>
      <c r="N624" s="46">
        <v>11546</v>
      </c>
      <c r="O624" s="46">
        <v>1669</v>
      </c>
      <c r="P624" s="46">
        <v>5822</v>
      </c>
      <c r="Q624" s="46">
        <v>2161</v>
      </c>
      <c r="R624" s="46">
        <v>1122</v>
      </c>
      <c r="S624" s="46">
        <v>775</v>
      </c>
      <c r="T624" s="46">
        <v>5461</v>
      </c>
      <c r="U624" s="46">
        <v>95</v>
      </c>
      <c r="V624" s="46">
        <v>328</v>
      </c>
      <c r="W624" s="46">
        <v>420</v>
      </c>
      <c r="X624" s="46">
        <v>944</v>
      </c>
      <c r="Y624" s="46">
        <v>2369</v>
      </c>
      <c r="Z624" s="46">
        <v>600</v>
      </c>
      <c r="AA624" s="46">
        <v>281</v>
      </c>
      <c r="AB624" s="46">
        <v>425</v>
      </c>
      <c r="AC624" s="39"/>
      <c r="AD624" s="39"/>
    </row>
    <row r="625" spans="1:30" ht="12" x14ac:dyDescent="0.2">
      <c r="A625" s="44" t="s">
        <v>2021</v>
      </c>
      <c r="B625" s="45">
        <v>2696</v>
      </c>
      <c r="C625" s="45">
        <v>1</v>
      </c>
      <c r="D625" s="45"/>
      <c r="E625" s="45"/>
      <c r="F625" s="45">
        <v>1</v>
      </c>
      <c r="G625" s="45"/>
      <c r="H625" s="45"/>
      <c r="I625" s="45"/>
      <c r="J625" s="45"/>
      <c r="K625" s="45"/>
      <c r="L625" s="45"/>
      <c r="M625" s="45"/>
      <c r="N625" s="45">
        <v>2</v>
      </c>
      <c r="O625" s="45">
        <v>1</v>
      </c>
      <c r="P625" s="45"/>
      <c r="Q625" s="45"/>
      <c r="R625" s="45">
        <v>1</v>
      </c>
      <c r="S625" s="45"/>
      <c r="T625" s="45">
        <v>2693</v>
      </c>
      <c r="U625" s="45"/>
      <c r="V625" s="45"/>
      <c r="W625" s="45">
        <v>2693</v>
      </c>
      <c r="X625" s="45"/>
      <c r="Y625" s="45"/>
      <c r="Z625" s="45"/>
      <c r="AA625" s="45"/>
      <c r="AB625" s="45"/>
      <c r="AC625" s="39"/>
      <c r="AD625" s="39"/>
    </row>
    <row r="626" spans="1:30" ht="12" x14ac:dyDescent="0.2">
      <c r="A626" s="44" t="s">
        <v>2022</v>
      </c>
      <c r="B626" s="46">
        <v>6863</v>
      </c>
      <c r="C626" s="46">
        <v>1280</v>
      </c>
      <c r="D626" s="46">
        <v>96</v>
      </c>
      <c r="E626" s="46">
        <v>180</v>
      </c>
      <c r="F626" s="46">
        <v>1004</v>
      </c>
      <c r="G626" s="46">
        <v>1668</v>
      </c>
      <c r="H626" s="46">
        <v>332</v>
      </c>
      <c r="I626" s="46">
        <v>614</v>
      </c>
      <c r="J626" s="46">
        <v>19</v>
      </c>
      <c r="K626" s="46">
        <v>653</v>
      </c>
      <c r="L626" s="46">
        <v>24</v>
      </c>
      <c r="M626" s="46">
        <v>27</v>
      </c>
      <c r="N626" s="46">
        <v>3383</v>
      </c>
      <c r="O626" s="46">
        <v>352</v>
      </c>
      <c r="P626" s="46">
        <v>2185</v>
      </c>
      <c r="Q626" s="46">
        <v>465</v>
      </c>
      <c r="R626" s="46">
        <v>250</v>
      </c>
      <c r="S626" s="46">
        <v>131</v>
      </c>
      <c r="T626" s="46">
        <v>534</v>
      </c>
      <c r="U626" s="46"/>
      <c r="V626" s="46">
        <v>127</v>
      </c>
      <c r="W626" s="46"/>
      <c r="X626" s="46"/>
      <c r="Y626" s="46">
        <v>407</v>
      </c>
      <c r="Z626" s="46"/>
      <c r="AA626" s="46"/>
      <c r="AB626" s="46"/>
      <c r="AC626" s="39"/>
      <c r="AD626" s="39"/>
    </row>
    <row r="627" spans="1:30" ht="12" x14ac:dyDescent="0.2">
      <c r="A627" s="44" t="s">
        <v>2023</v>
      </c>
      <c r="B627" s="45">
        <v>2411</v>
      </c>
      <c r="C627" s="45">
        <v>547</v>
      </c>
      <c r="D627" s="45">
        <v>59</v>
      </c>
      <c r="E627" s="45">
        <v>111</v>
      </c>
      <c r="F627" s="45">
        <v>377</v>
      </c>
      <c r="G627" s="45">
        <v>873</v>
      </c>
      <c r="H627" s="45">
        <v>203</v>
      </c>
      <c r="I627" s="45">
        <v>315</v>
      </c>
      <c r="J627" s="45">
        <v>40</v>
      </c>
      <c r="K627" s="45">
        <v>218</v>
      </c>
      <c r="L627" s="45">
        <v>49</v>
      </c>
      <c r="M627" s="45">
        <v>50</v>
      </c>
      <c r="N627" s="45">
        <v>866</v>
      </c>
      <c r="O627" s="45">
        <v>98</v>
      </c>
      <c r="P627" s="45">
        <v>490</v>
      </c>
      <c r="Q627" s="45">
        <v>153</v>
      </c>
      <c r="R627" s="45">
        <v>94</v>
      </c>
      <c r="S627" s="45">
        <v>36</v>
      </c>
      <c r="T627" s="45">
        <v>147</v>
      </c>
      <c r="U627" s="45"/>
      <c r="V627" s="45">
        <v>27</v>
      </c>
      <c r="W627" s="45"/>
      <c r="X627" s="45">
        <v>91</v>
      </c>
      <c r="Y627" s="45"/>
      <c r="Z627" s="45">
        <v>29</v>
      </c>
      <c r="AA627" s="45"/>
      <c r="AB627" s="45"/>
      <c r="AC627" s="39"/>
      <c r="AD627" s="39"/>
    </row>
    <row r="628" spans="1:30" ht="12" x14ac:dyDescent="0.2">
      <c r="A628" s="44" t="s">
        <v>2024</v>
      </c>
      <c r="B628" s="46">
        <v>634</v>
      </c>
      <c r="C628" s="46">
        <v>5</v>
      </c>
      <c r="D628" s="46">
        <v>1</v>
      </c>
      <c r="E628" s="46"/>
      <c r="F628" s="46">
        <v>4</v>
      </c>
      <c r="G628" s="46">
        <v>627</v>
      </c>
      <c r="H628" s="46">
        <v>627</v>
      </c>
      <c r="I628" s="46"/>
      <c r="J628" s="46"/>
      <c r="K628" s="46"/>
      <c r="L628" s="46"/>
      <c r="M628" s="46"/>
      <c r="N628" s="46">
        <v>1</v>
      </c>
      <c r="O628" s="46"/>
      <c r="P628" s="46"/>
      <c r="Q628" s="46"/>
      <c r="R628" s="46">
        <v>1</v>
      </c>
      <c r="S628" s="46"/>
      <c r="T628" s="46">
        <v>1</v>
      </c>
      <c r="U628" s="46"/>
      <c r="V628" s="46"/>
      <c r="W628" s="46">
        <v>1</v>
      </c>
      <c r="X628" s="46"/>
      <c r="Y628" s="46"/>
      <c r="Z628" s="46"/>
      <c r="AA628" s="46"/>
      <c r="AB628" s="46"/>
      <c r="AC628" s="39"/>
      <c r="AD628" s="39"/>
    </row>
    <row r="629" spans="1:30" ht="12" x14ac:dyDescent="0.2">
      <c r="A629" s="44" t="s">
        <v>2025</v>
      </c>
      <c r="B629" s="45">
        <v>68778</v>
      </c>
      <c r="C629" s="45">
        <v>16753</v>
      </c>
      <c r="D629" s="45">
        <v>1443</v>
      </c>
      <c r="E629" s="45">
        <v>4276</v>
      </c>
      <c r="F629" s="45">
        <v>11039</v>
      </c>
      <c r="G629" s="45">
        <v>16568</v>
      </c>
      <c r="H629" s="45">
        <v>3723</v>
      </c>
      <c r="I629" s="45">
        <v>6247</v>
      </c>
      <c r="J629" s="45">
        <v>233</v>
      </c>
      <c r="K629" s="45">
        <v>5685</v>
      </c>
      <c r="L629" s="45">
        <v>435</v>
      </c>
      <c r="M629" s="45">
        <v>246</v>
      </c>
      <c r="N629" s="45">
        <v>33496</v>
      </c>
      <c r="O629" s="45">
        <v>4891</v>
      </c>
      <c r="P629" s="45">
        <v>17035</v>
      </c>
      <c r="Q629" s="45">
        <v>6211</v>
      </c>
      <c r="R629" s="45">
        <v>3235</v>
      </c>
      <c r="S629" s="45">
        <v>2133</v>
      </c>
      <c r="T629" s="45">
        <v>1991</v>
      </c>
      <c r="U629" s="45">
        <v>348</v>
      </c>
      <c r="V629" s="45">
        <v>801</v>
      </c>
      <c r="W629" s="45">
        <v>52</v>
      </c>
      <c r="X629" s="45">
        <v>419</v>
      </c>
      <c r="Y629" s="45">
        <v>336</v>
      </c>
      <c r="Z629" s="45">
        <v>38</v>
      </c>
      <c r="AA629" s="45"/>
      <c r="AB629" s="45"/>
      <c r="AC629" s="39"/>
      <c r="AD629" s="39"/>
    </row>
    <row r="630" spans="1:30" ht="12" x14ac:dyDescent="0.2">
      <c r="A630" s="44" t="s">
        <v>2026</v>
      </c>
      <c r="B630" s="46">
        <v>5581</v>
      </c>
      <c r="C630" s="46">
        <v>1291</v>
      </c>
      <c r="D630" s="46">
        <v>119</v>
      </c>
      <c r="E630" s="46">
        <v>353</v>
      </c>
      <c r="F630" s="46">
        <v>824</v>
      </c>
      <c r="G630" s="46">
        <v>1311</v>
      </c>
      <c r="H630" s="46">
        <v>268</v>
      </c>
      <c r="I630" s="46">
        <v>486</v>
      </c>
      <c r="J630" s="46">
        <v>16</v>
      </c>
      <c r="K630" s="46">
        <v>510</v>
      </c>
      <c r="L630" s="46">
        <v>12</v>
      </c>
      <c r="M630" s="46">
        <v>20</v>
      </c>
      <c r="N630" s="46">
        <v>2801</v>
      </c>
      <c r="O630" s="46">
        <v>356</v>
      </c>
      <c r="P630" s="46">
        <v>1365</v>
      </c>
      <c r="Q630" s="46">
        <v>634</v>
      </c>
      <c r="R630" s="46">
        <v>277</v>
      </c>
      <c r="S630" s="46">
        <v>175</v>
      </c>
      <c r="T630" s="46">
        <v>214</v>
      </c>
      <c r="U630" s="46">
        <v>19</v>
      </c>
      <c r="V630" s="46">
        <v>50</v>
      </c>
      <c r="W630" s="46"/>
      <c r="X630" s="46">
        <v>75</v>
      </c>
      <c r="Y630" s="46">
        <v>9</v>
      </c>
      <c r="Z630" s="46">
        <v>48</v>
      </c>
      <c r="AA630" s="46"/>
      <c r="AB630" s="46">
        <v>14</v>
      </c>
      <c r="AC630" s="39"/>
      <c r="AD630" s="39"/>
    </row>
    <row r="631" spans="1:30" ht="12" x14ac:dyDescent="0.2">
      <c r="A631" s="44" t="s">
        <v>2027</v>
      </c>
      <c r="B631" s="45">
        <v>1594</v>
      </c>
      <c r="C631" s="45">
        <v>185</v>
      </c>
      <c r="D631" s="45">
        <v>28</v>
      </c>
      <c r="E631" s="45">
        <v>64</v>
      </c>
      <c r="F631" s="45">
        <v>93</v>
      </c>
      <c r="G631" s="45">
        <v>758</v>
      </c>
      <c r="H631" s="45">
        <v>597</v>
      </c>
      <c r="I631" s="45">
        <v>83</v>
      </c>
      <c r="J631" s="45">
        <v>8</v>
      </c>
      <c r="K631" s="45">
        <v>37</v>
      </c>
      <c r="L631" s="45">
        <v>19</v>
      </c>
      <c r="M631" s="45">
        <v>14</v>
      </c>
      <c r="N631" s="45">
        <v>574</v>
      </c>
      <c r="O631" s="45">
        <v>145</v>
      </c>
      <c r="P631" s="45">
        <v>276</v>
      </c>
      <c r="Q631" s="45">
        <v>97</v>
      </c>
      <c r="R631" s="45">
        <v>10</v>
      </c>
      <c r="S631" s="45">
        <v>46</v>
      </c>
      <c r="T631" s="45">
        <v>79</v>
      </c>
      <c r="U631" s="45"/>
      <c r="V631" s="45">
        <v>2</v>
      </c>
      <c r="W631" s="45"/>
      <c r="X631" s="45">
        <v>27</v>
      </c>
      <c r="Y631" s="45">
        <v>3</v>
      </c>
      <c r="Z631" s="45">
        <v>3</v>
      </c>
      <c r="AA631" s="45">
        <v>44</v>
      </c>
      <c r="AB631" s="45"/>
      <c r="AC631" s="39"/>
      <c r="AD631" s="39"/>
    </row>
    <row r="632" spans="1:30" ht="12" x14ac:dyDescent="0.2">
      <c r="A632" s="44" t="s">
        <v>2028</v>
      </c>
      <c r="B632" s="46">
        <v>17662</v>
      </c>
      <c r="C632" s="46">
        <v>4366</v>
      </c>
      <c r="D632" s="46">
        <v>442</v>
      </c>
      <c r="E632" s="46">
        <v>1050</v>
      </c>
      <c r="F632" s="46">
        <v>2874</v>
      </c>
      <c r="G632" s="46">
        <v>4763</v>
      </c>
      <c r="H632" s="46">
        <v>1078</v>
      </c>
      <c r="I632" s="46">
        <v>1941</v>
      </c>
      <c r="J632" s="46">
        <v>97</v>
      </c>
      <c r="K632" s="46">
        <v>1410</v>
      </c>
      <c r="L632" s="46">
        <v>147</v>
      </c>
      <c r="M632" s="46">
        <v>90</v>
      </c>
      <c r="N632" s="46">
        <v>7693</v>
      </c>
      <c r="O632" s="46">
        <v>1556</v>
      </c>
      <c r="P632" s="46">
        <v>4243</v>
      </c>
      <c r="Q632" s="46">
        <v>957</v>
      </c>
      <c r="R632" s="46">
        <v>354</v>
      </c>
      <c r="S632" s="46">
        <v>588</v>
      </c>
      <c r="T632" s="46">
        <v>843</v>
      </c>
      <c r="U632" s="46">
        <v>143</v>
      </c>
      <c r="V632" s="46">
        <v>231</v>
      </c>
      <c r="W632" s="46">
        <v>111</v>
      </c>
      <c r="X632" s="46">
        <v>25</v>
      </c>
      <c r="Y632" s="46">
        <v>331</v>
      </c>
      <c r="Z632" s="46"/>
      <c r="AA632" s="46">
        <v>2</v>
      </c>
      <c r="AB632" s="46"/>
      <c r="AC632" s="39"/>
      <c r="AD632" s="39"/>
    </row>
    <row r="633" spans="1:30" ht="12" x14ac:dyDescent="0.2">
      <c r="A633" s="44" t="s">
        <v>2029</v>
      </c>
      <c r="B633" s="45">
        <v>11923.065000000001</v>
      </c>
      <c r="C633" s="45">
        <v>2471.98</v>
      </c>
      <c r="D633" s="45">
        <v>186.16300000000001</v>
      </c>
      <c r="E633" s="45">
        <v>638.52499999999998</v>
      </c>
      <c r="F633" s="45">
        <v>1647.2919999999999</v>
      </c>
      <c r="G633" s="45">
        <v>2567.2739999999999</v>
      </c>
      <c r="H633" s="45">
        <v>583.64599999999996</v>
      </c>
      <c r="I633" s="45">
        <v>948.60599999999999</v>
      </c>
      <c r="J633" s="45">
        <v>44.874000000000002</v>
      </c>
      <c r="K633" s="45">
        <v>868.59699999999998</v>
      </c>
      <c r="L633" s="45">
        <v>76.805999999999997</v>
      </c>
      <c r="M633" s="45">
        <v>44.744999999999997</v>
      </c>
      <c r="N633" s="45">
        <v>5208.3609999999999</v>
      </c>
      <c r="O633" s="45">
        <v>745.63699999999994</v>
      </c>
      <c r="P633" s="45">
        <v>2724.0709999999999</v>
      </c>
      <c r="Q633" s="45">
        <v>964.80100000000004</v>
      </c>
      <c r="R633" s="45">
        <v>495.30200000000002</v>
      </c>
      <c r="S633" s="45">
        <v>278.55</v>
      </c>
      <c r="T633" s="45">
        <v>1675.45</v>
      </c>
      <c r="U633" s="45">
        <v>12.632999999999999</v>
      </c>
      <c r="V633" s="45">
        <v>118.327</v>
      </c>
      <c r="W633" s="45">
        <v>1531.077</v>
      </c>
      <c r="X633" s="45">
        <v>4.0129999999999999</v>
      </c>
      <c r="Y633" s="45">
        <v>1</v>
      </c>
      <c r="Z633" s="45">
        <v>8.4</v>
      </c>
      <c r="AA633" s="45"/>
      <c r="AB633" s="45"/>
      <c r="AC633" s="39"/>
      <c r="AD633" s="39"/>
    </row>
    <row r="634" spans="1:30" ht="12" x14ac:dyDescent="0.2">
      <c r="A634" s="44" t="s">
        <v>2030</v>
      </c>
      <c r="B634" s="46">
        <v>25521.852999999999</v>
      </c>
      <c r="C634" s="46">
        <v>4897.223</v>
      </c>
      <c r="D634" s="46">
        <v>494.512</v>
      </c>
      <c r="E634" s="46">
        <v>1208.981</v>
      </c>
      <c r="F634" s="46">
        <v>3193.73</v>
      </c>
      <c r="G634" s="46">
        <v>5767.66</v>
      </c>
      <c r="H634" s="46">
        <v>1489.673</v>
      </c>
      <c r="I634" s="46">
        <v>1881.9780000000001</v>
      </c>
      <c r="J634" s="46">
        <v>127.848</v>
      </c>
      <c r="K634" s="46">
        <v>1962.598</v>
      </c>
      <c r="L634" s="46">
        <v>163.596</v>
      </c>
      <c r="M634" s="46">
        <v>141.96700000000001</v>
      </c>
      <c r="N634" s="46">
        <v>9995.1820000000007</v>
      </c>
      <c r="O634" s="46">
        <v>1417.694</v>
      </c>
      <c r="P634" s="46">
        <v>5111.2870000000003</v>
      </c>
      <c r="Q634" s="46">
        <v>1846.51</v>
      </c>
      <c r="R634" s="46">
        <v>974.15300000000002</v>
      </c>
      <c r="S634" s="46">
        <v>645.53800000000001</v>
      </c>
      <c r="T634" s="46">
        <v>4861.7879999999996</v>
      </c>
      <c r="U634" s="46">
        <v>85.132999999999996</v>
      </c>
      <c r="V634" s="46">
        <v>297.77600000000001</v>
      </c>
      <c r="W634" s="46">
        <v>406.81700000000001</v>
      </c>
      <c r="X634" s="46">
        <v>657.33299999999997</v>
      </c>
      <c r="Y634" s="46">
        <v>2220.2249999999999</v>
      </c>
      <c r="Z634" s="46">
        <v>537.87199999999996</v>
      </c>
      <c r="AA634" s="46">
        <v>255.60300000000001</v>
      </c>
      <c r="AB634" s="46">
        <v>401.029</v>
      </c>
      <c r="AC634" s="39"/>
      <c r="AD634" s="39"/>
    </row>
    <row r="635" spans="1:30" ht="12" x14ac:dyDescent="0.2">
      <c r="A635" s="44" t="s">
        <v>2031</v>
      </c>
      <c r="B635" s="45">
        <v>2587.4090000000001</v>
      </c>
      <c r="C635" s="45">
        <v>1</v>
      </c>
      <c r="D635" s="45"/>
      <c r="E635" s="45"/>
      <c r="F635" s="45">
        <v>1</v>
      </c>
      <c r="G635" s="45"/>
      <c r="H635" s="45"/>
      <c r="I635" s="45"/>
      <c r="J635" s="45"/>
      <c r="K635" s="45"/>
      <c r="L635" s="45"/>
      <c r="M635" s="45"/>
      <c r="N635" s="45">
        <v>2</v>
      </c>
      <c r="O635" s="45">
        <v>1</v>
      </c>
      <c r="P635" s="45"/>
      <c r="Q635" s="45"/>
      <c r="R635" s="45">
        <v>1</v>
      </c>
      <c r="S635" s="45"/>
      <c r="T635" s="45">
        <v>2584.4090000000001</v>
      </c>
      <c r="U635" s="45"/>
      <c r="V635" s="45"/>
      <c r="W635" s="45">
        <v>2584.4090000000001</v>
      </c>
      <c r="X635" s="45"/>
      <c r="Y635" s="45"/>
      <c r="Z635" s="45"/>
      <c r="AA635" s="45"/>
      <c r="AB635" s="45"/>
      <c r="AC635" s="39"/>
      <c r="AD635" s="39"/>
    </row>
    <row r="636" spans="1:30" ht="12" x14ac:dyDescent="0.2">
      <c r="A636" s="44" t="s">
        <v>2032</v>
      </c>
      <c r="B636" s="46">
        <v>6198.6009999999997</v>
      </c>
      <c r="C636" s="46">
        <v>1158.268</v>
      </c>
      <c r="D636" s="46">
        <v>81.325999999999993</v>
      </c>
      <c r="E636" s="46">
        <v>163.33699999999999</v>
      </c>
      <c r="F636" s="46">
        <v>913.60500000000002</v>
      </c>
      <c r="G636" s="46">
        <v>1481.0630000000001</v>
      </c>
      <c r="H636" s="46">
        <v>306.32100000000003</v>
      </c>
      <c r="I636" s="46">
        <v>536.44500000000005</v>
      </c>
      <c r="J636" s="46">
        <v>17.907</v>
      </c>
      <c r="K636" s="46">
        <v>579.80999999999995</v>
      </c>
      <c r="L636" s="46">
        <v>20.053000000000001</v>
      </c>
      <c r="M636" s="46">
        <v>20.527000000000001</v>
      </c>
      <c r="N636" s="46">
        <v>3049.9580000000001</v>
      </c>
      <c r="O636" s="46">
        <v>302.52</v>
      </c>
      <c r="P636" s="46">
        <v>1999.4290000000001</v>
      </c>
      <c r="Q636" s="46">
        <v>415.72</v>
      </c>
      <c r="R636" s="46">
        <v>211.82400000000001</v>
      </c>
      <c r="S636" s="46">
        <v>120.465</v>
      </c>
      <c r="T636" s="46">
        <v>509.31200000000001</v>
      </c>
      <c r="U636" s="46"/>
      <c r="V636" s="46">
        <v>115.822</v>
      </c>
      <c r="W636" s="46"/>
      <c r="X636" s="46"/>
      <c r="Y636" s="46">
        <v>393.49</v>
      </c>
      <c r="Z636" s="46"/>
      <c r="AA636" s="46"/>
      <c r="AB636" s="46"/>
      <c r="AC636" s="39"/>
      <c r="AD636" s="39"/>
    </row>
    <row r="637" spans="1:30" ht="12" x14ac:dyDescent="0.2">
      <c r="A637" s="44" t="s">
        <v>2033</v>
      </c>
      <c r="B637" s="45">
        <v>2007.97</v>
      </c>
      <c r="C637" s="45">
        <v>470.584</v>
      </c>
      <c r="D637" s="45">
        <v>48.476999999999997</v>
      </c>
      <c r="E637" s="45">
        <v>96.141000000000005</v>
      </c>
      <c r="F637" s="45">
        <v>325.96600000000001</v>
      </c>
      <c r="G637" s="45">
        <v>721.11900000000003</v>
      </c>
      <c r="H637" s="45">
        <v>156.54400000000001</v>
      </c>
      <c r="I637" s="45">
        <v>266.02300000000002</v>
      </c>
      <c r="J637" s="45">
        <v>34.866</v>
      </c>
      <c r="K637" s="45">
        <v>185.904</v>
      </c>
      <c r="L637" s="45">
        <v>38.978999999999999</v>
      </c>
      <c r="M637" s="45">
        <v>38.802999999999997</v>
      </c>
      <c r="N637" s="45">
        <v>727.53599999999994</v>
      </c>
      <c r="O637" s="45">
        <v>71.873000000000005</v>
      </c>
      <c r="P637" s="45">
        <v>422.69099999999997</v>
      </c>
      <c r="Q637" s="45">
        <v>135.91900000000001</v>
      </c>
      <c r="R637" s="45">
        <v>74.004999999999995</v>
      </c>
      <c r="S637" s="45">
        <v>23.047999999999998</v>
      </c>
      <c r="T637" s="45">
        <v>88.730999999999995</v>
      </c>
      <c r="U637" s="45"/>
      <c r="V637" s="45">
        <v>24.937999999999999</v>
      </c>
      <c r="W637" s="45"/>
      <c r="X637" s="45">
        <v>41.393000000000001</v>
      </c>
      <c r="Y637" s="45"/>
      <c r="Z637" s="45">
        <v>22.4</v>
      </c>
      <c r="AA637" s="45"/>
      <c r="AB637" s="45"/>
      <c r="AC637" s="39"/>
      <c r="AD637" s="39"/>
    </row>
    <row r="638" spans="1:30" ht="12" x14ac:dyDescent="0.2">
      <c r="A638" s="44" t="s">
        <v>2034</v>
      </c>
      <c r="B638" s="46">
        <v>490.41699999999997</v>
      </c>
      <c r="C638" s="46">
        <v>4.8</v>
      </c>
      <c r="D638" s="46">
        <v>1</v>
      </c>
      <c r="E638" s="46"/>
      <c r="F638" s="46">
        <v>3.8</v>
      </c>
      <c r="G638" s="46">
        <v>483.86700000000002</v>
      </c>
      <c r="H638" s="46">
        <v>483.86700000000002</v>
      </c>
      <c r="I638" s="46"/>
      <c r="J638" s="46"/>
      <c r="K638" s="46"/>
      <c r="L638" s="46"/>
      <c r="M638" s="46"/>
      <c r="N638" s="46">
        <v>1</v>
      </c>
      <c r="O638" s="46"/>
      <c r="P638" s="46"/>
      <c r="Q638" s="46"/>
      <c r="R638" s="46">
        <v>1</v>
      </c>
      <c r="S638" s="46"/>
      <c r="T638" s="46">
        <v>0.75</v>
      </c>
      <c r="U638" s="46"/>
      <c r="V638" s="46"/>
      <c r="W638" s="46">
        <v>0.75</v>
      </c>
      <c r="X638" s="46"/>
      <c r="Y638" s="46"/>
      <c r="Z638" s="46"/>
      <c r="AA638" s="46"/>
      <c r="AB638" s="46"/>
      <c r="AC638" s="39"/>
      <c r="AD638" s="39"/>
    </row>
    <row r="639" spans="1:30" ht="12" x14ac:dyDescent="0.2">
      <c r="A639" s="44" t="s">
        <v>2035</v>
      </c>
      <c r="B639" s="45">
        <v>60014.946000000004</v>
      </c>
      <c r="C639" s="45">
        <v>14490.72</v>
      </c>
      <c r="D639" s="45">
        <v>1194.652</v>
      </c>
      <c r="E639" s="45">
        <v>3659.3620000000001</v>
      </c>
      <c r="F639" s="45">
        <v>9636.7060000000001</v>
      </c>
      <c r="G639" s="45">
        <v>14045.308000000001</v>
      </c>
      <c r="H639" s="45">
        <v>3122.5169999999998</v>
      </c>
      <c r="I639" s="45">
        <v>5213.8680000000004</v>
      </c>
      <c r="J639" s="45">
        <v>189.477</v>
      </c>
      <c r="K639" s="45">
        <v>4956.9269999999997</v>
      </c>
      <c r="L639" s="45">
        <v>362.72399999999999</v>
      </c>
      <c r="M639" s="45">
        <v>199.79499999999999</v>
      </c>
      <c r="N639" s="45">
        <v>29811.187000000002</v>
      </c>
      <c r="O639" s="45">
        <v>4230.1930000000002</v>
      </c>
      <c r="P639" s="45">
        <v>15365.429</v>
      </c>
      <c r="Q639" s="45">
        <v>5551.1530000000002</v>
      </c>
      <c r="R639" s="45">
        <v>2845.723</v>
      </c>
      <c r="S639" s="45">
        <v>1818.6890000000001</v>
      </c>
      <c r="T639" s="45">
        <v>1667.731</v>
      </c>
      <c r="U639" s="45">
        <v>334.87200000000001</v>
      </c>
      <c r="V639" s="45">
        <v>721.803</v>
      </c>
      <c r="W639" s="45">
        <v>49.122</v>
      </c>
      <c r="X639" s="45">
        <v>291.49099999999999</v>
      </c>
      <c r="Y639" s="45">
        <v>237.94300000000001</v>
      </c>
      <c r="Z639" s="45">
        <v>32.5</v>
      </c>
      <c r="AA639" s="45"/>
      <c r="AB639" s="45"/>
      <c r="AC639" s="39"/>
      <c r="AD639" s="39"/>
    </row>
    <row r="640" spans="1:30" ht="12" x14ac:dyDescent="0.2">
      <c r="A640" s="44" t="s">
        <v>2036</v>
      </c>
      <c r="B640" s="46">
        <v>4815.0119999999997</v>
      </c>
      <c r="C640" s="46">
        <v>1093.9390000000001</v>
      </c>
      <c r="D640" s="46">
        <v>99.947999999999993</v>
      </c>
      <c r="E640" s="46">
        <v>293.73200000000003</v>
      </c>
      <c r="F640" s="46">
        <v>700.25900000000001</v>
      </c>
      <c r="G640" s="46">
        <v>1146.547</v>
      </c>
      <c r="H640" s="46">
        <v>233.25200000000001</v>
      </c>
      <c r="I640" s="46">
        <v>412.04899999999998</v>
      </c>
      <c r="J640" s="46">
        <v>13.739000000000001</v>
      </c>
      <c r="K640" s="46">
        <v>457.92599999999999</v>
      </c>
      <c r="L640" s="46">
        <v>11.06</v>
      </c>
      <c r="M640" s="46">
        <v>18.521000000000001</v>
      </c>
      <c r="N640" s="46">
        <v>2430.48</v>
      </c>
      <c r="O640" s="46">
        <v>318.02600000000001</v>
      </c>
      <c r="P640" s="46">
        <v>1173.6859999999999</v>
      </c>
      <c r="Q640" s="46">
        <v>562.048</v>
      </c>
      <c r="R640" s="46">
        <v>228.602</v>
      </c>
      <c r="S640" s="46">
        <v>148.11799999999999</v>
      </c>
      <c r="T640" s="46">
        <v>144.04599999999999</v>
      </c>
      <c r="U640" s="46">
        <v>16.53</v>
      </c>
      <c r="V640" s="46">
        <v>38.707000000000001</v>
      </c>
      <c r="W640" s="46"/>
      <c r="X640" s="46">
        <v>42.59</v>
      </c>
      <c r="Y640" s="46">
        <v>8.5</v>
      </c>
      <c r="Z640" s="46">
        <v>24.952000000000002</v>
      </c>
      <c r="AA640" s="46"/>
      <c r="AB640" s="46">
        <v>12.766999999999999</v>
      </c>
      <c r="AC640" s="39"/>
      <c r="AD640" s="39"/>
    </row>
    <row r="641" spans="1:30" ht="12" x14ac:dyDescent="0.2">
      <c r="A641" s="44" t="s">
        <v>2037</v>
      </c>
      <c r="B641" s="45">
        <v>1285.222</v>
      </c>
      <c r="C641" s="45">
        <v>149.364</v>
      </c>
      <c r="D641" s="45">
        <v>19.366</v>
      </c>
      <c r="E641" s="45">
        <v>50.554000000000002</v>
      </c>
      <c r="F641" s="45">
        <v>79.444000000000003</v>
      </c>
      <c r="G641" s="45">
        <v>571.72</v>
      </c>
      <c r="H641" s="45">
        <v>440.74299999999999</v>
      </c>
      <c r="I641" s="45">
        <v>66.918999999999997</v>
      </c>
      <c r="J641" s="45">
        <v>6.8</v>
      </c>
      <c r="K641" s="45">
        <v>29.991</v>
      </c>
      <c r="L641" s="45">
        <v>15.987</v>
      </c>
      <c r="M641" s="45">
        <v>11.28</v>
      </c>
      <c r="N641" s="45">
        <v>495.22399999999999</v>
      </c>
      <c r="O641" s="45">
        <v>128.779</v>
      </c>
      <c r="P641" s="45">
        <v>241.232</v>
      </c>
      <c r="Q641" s="45">
        <v>79.146000000000001</v>
      </c>
      <c r="R641" s="45">
        <v>7.5730000000000004</v>
      </c>
      <c r="S641" s="45">
        <v>38.494</v>
      </c>
      <c r="T641" s="45">
        <v>68.914000000000001</v>
      </c>
      <c r="U641" s="45"/>
      <c r="V641" s="45">
        <v>2</v>
      </c>
      <c r="W641" s="45"/>
      <c r="X641" s="45">
        <v>20.56</v>
      </c>
      <c r="Y641" s="45">
        <v>2.56</v>
      </c>
      <c r="Z641" s="45">
        <v>2.8130000000000002</v>
      </c>
      <c r="AA641" s="45">
        <v>40.981000000000002</v>
      </c>
      <c r="AB641" s="45"/>
      <c r="AC641" s="39"/>
      <c r="AD641" s="39"/>
    </row>
    <row r="642" spans="1:30" ht="12" x14ac:dyDescent="0.2">
      <c r="A642" s="44" t="s">
        <v>2038</v>
      </c>
      <c r="B642" s="46">
        <v>12835.130999999999</v>
      </c>
      <c r="C642" s="46">
        <v>3137.6979999999999</v>
      </c>
      <c r="D642" s="46">
        <v>302.88799999999998</v>
      </c>
      <c r="E642" s="46">
        <v>736.23599999999999</v>
      </c>
      <c r="F642" s="46">
        <v>2098.5740000000001</v>
      </c>
      <c r="G642" s="46">
        <v>3655.3670000000002</v>
      </c>
      <c r="H642" s="46">
        <v>808.36099999999999</v>
      </c>
      <c r="I642" s="46">
        <v>1453.317</v>
      </c>
      <c r="J642" s="46">
        <v>74.808999999999997</v>
      </c>
      <c r="K642" s="46">
        <v>1144.7270000000001</v>
      </c>
      <c r="L642" s="46">
        <v>103.325</v>
      </c>
      <c r="M642" s="46">
        <v>70.828000000000003</v>
      </c>
      <c r="N642" s="46">
        <v>5281.884</v>
      </c>
      <c r="O642" s="46">
        <v>917.66200000000003</v>
      </c>
      <c r="P642" s="46">
        <v>3113.6759999999999</v>
      </c>
      <c r="Q642" s="46">
        <v>635.64800000000002</v>
      </c>
      <c r="R642" s="46">
        <v>224.726</v>
      </c>
      <c r="S642" s="46">
        <v>390.17200000000003</v>
      </c>
      <c r="T642" s="46">
        <v>760.18200000000002</v>
      </c>
      <c r="U642" s="46">
        <v>113.78100000000001</v>
      </c>
      <c r="V642" s="46">
        <v>211.358</v>
      </c>
      <c r="W642" s="46">
        <v>106.099</v>
      </c>
      <c r="X642" s="46">
        <v>22.2</v>
      </c>
      <c r="Y642" s="46">
        <v>305.14400000000001</v>
      </c>
      <c r="Z642" s="46"/>
      <c r="AA642" s="46">
        <v>1.6</v>
      </c>
      <c r="AB642" s="46"/>
      <c r="AC642" s="39"/>
      <c r="AD642" s="39"/>
    </row>
    <row r="643" spans="1:30" ht="12" x14ac:dyDescent="0.2">
      <c r="A643" s="44" t="s">
        <v>2039</v>
      </c>
      <c r="B643" s="45">
        <v>576.68299999999999</v>
      </c>
      <c r="C643" s="45">
        <v>130.077</v>
      </c>
      <c r="D643" s="45">
        <v>11.59</v>
      </c>
      <c r="E643" s="45">
        <v>33.134</v>
      </c>
      <c r="F643" s="45">
        <v>85.352999999999994</v>
      </c>
      <c r="G643" s="45">
        <v>215.166</v>
      </c>
      <c r="H643" s="45">
        <v>50.594000000000001</v>
      </c>
      <c r="I643" s="45">
        <v>63.837000000000003</v>
      </c>
      <c r="J643" s="45">
        <v>6</v>
      </c>
      <c r="K643" s="45">
        <v>75.123999999999995</v>
      </c>
      <c r="L643" s="45">
        <v>11.907</v>
      </c>
      <c r="M643" s="45">
        <v>7.7039999999999997</v>
      </c>
      <c r="N643" s="45">
        <v>204.24</v>
      </c>
      <c r="O643" s="45">
        <v>30.690999999999999</v>
      </c>
      <c r="P643" s="45">
        <v>108.381</v>
      </c>
      <c r="Q643" s="45">
        <v>34.561</v>
      </c>
      <c r="R643" s="45">
        <v>21.058</v>
      </c>
      <c r="S643" s="45">
        <v>9.5489999999999995</v>
      </c>
      <c r="T643" s="45">
        <v>27.2</v>
      </c>
      <c r="U643" s="45"/>
      <c r="V643" s="45"/>
      <c r="W643" s="45"/>
      <c r="X643" s="45"/>
      <c r="Y643" s="45">
        <v>9.5</v>
      </c>
      <c r="Z643" s="45">
        <v>17.3</v>
      </c>
      <c r="AA643" s="45">
        <v>0.4</v>
      </c>
      <c r="AB643" s="45"/>
      <c r="AC643" s="39"/>
      <c r="AD643" s="39"/>
    </row>
    <row r="644" spans="1:30" ht="12" x14ac:dyDescent="0.2">
      <c r="A644" s="44" t="s">
        <v>2040</v>
      </c>
      <c r="B644" s="46">
        <v>13168.915000000001</v>
      </c>
      <c r="C644" s="46">
        <v>3070.627</v>
      </c>
      <c r="D644" s="46">
        <v>222.614</v>
      </c>
      <c r="E644" s="46">
        <v>565.28899999999999</v>
      </c>
      <c r="F644" s="46">
        <v>2282.7240000000002</v>
      </c>
      <c r="G644" s="46">
        <v>3043.6509999999998</v>
      </c>
      <c r="H644" s="46">
        <v>518.96500000000003</v>
      </c>
      <c r="I644" s="46">
        <v>1307.6980000000001</v>
      </c>
      <c r="J644" s="46">
        <v>20.459</v>
      </c>
      <c r="K644" s="46">
        <v>1128.588</v>
      </c>
      <c r="L644" s="46">
        <v>29.911000000000001</v>
      </c>
      <c r="M644" s="46">
        <v>38.03</v>
      </c>
      <c r="N644" s="46">
        <v>6265.0320000000002</v>
      </c>
      <c r="O644" s="46">
        <v>707.07899999999995</v>
      </c>
      <c r="P644" s="46">
        <v>3676.1280000000002</v>
      </c>
      <c r="Q644" s="46">
        <v>1085.386</v>
      </c>
      <c r="R644" s="46">
        <v>523.53300000000002</v>
      </c>
      <c r="S644" s="46">
        <v>272.90600000000001</v>
      </c>
      <c r="T644" s="46">
        <v>789.60500000000002</v>
      </c>
      <c r="U644" s="46">
        <v>19.100000000000001</v>
      </c>
      <c r="V644" s="46">
        <v>140.30600000000001</v>
      </c>
      <c r="W644" s="46">
        <v>1.4</v>
      </c>
      <c r="X644" s="46">
        <v>2.2999999999999998</v>
      </c>
      <c r="Y644" s="46">
        <v>36.424999999999997</v>
      </c>
      <c r="Z644" s="46">
        <v>579.67399999999998</v>
      </c>
      <c r="AA644" s="46">
        <v>3</v>
      </c>
      <c r="AB644" s="46">
        <v>7.4</v>
      </c>
      <c r="AC644" s="39"/>
      <c r="AD644" s="39"/>
    </row>
    <row r="645" spans="1:30" ht="12" x14ac:dyDescent="0.2">
      <c r="A645" s="44" t="s">
        <v>2041</v>
      </c>
      <c r="B645" s="47">
        <v>141425.22399999999</v>
      </c>
      <c r="C645" s="47">
        <v>31076.28</v>
      </c>
      <c r="D645" s="47">
        <v>2662.5360000000001</v>
      </c>
      <c r="E645" s="47">
        <v>7445.2910000000002</v>
      </c>
      <c r="F645" s="47">
        <v>20968.453000000001</v>
      </c>
      <c r="G645" s="47">
        <v>33698.741999999998</v>
      </c>
      <c r="H645" s="47">
        <v>8194.4830000000002</v>
      </c>
      <c r="I645" s="47">
        <v>12150.74</v>
      </c>
      <c r="J645" s="47">
        <v>536.779</v>
      </c>
      <c r="K645" s="47">
        <v>11390.191999999999</v>
      </c>
      <c r="L645" s="47">
        <v>834.34799999999996</v>
      </c>
      <c r="M645" s="47">
        <v>592.20000000000005</v>
      </c>
      <c r="N645" s="47">
        <v>63472.084000000003</v>
      </c>
      <c r="O645" s="47">
        <v>8871.1540000000005</v>
      </c>
      <c r="P645" s="47">
        <v>33936.01</v>
      </c>
      <c r="Q645" s="47">
        <v>11310.892</v>
      </c>
      <c r="R645" s="47">
        <v>5608.4989999999998</v>
      </c>
      <c r="S645" s="47">
        <v>3745.529</v>
      </c>
      <c r="T645" s="47">
        <v>13178.118</v>
      </c>
      <c r="U645" s="47">
        <v>582.04899999999998</v>
      </c>
      <c r="V645" s="47">
        <v>1671.037</v>
      </c>
      <c r="W645" s="47">
        <v>4679.674</v>
      </c>
      <c r="X645" s="47">
        <v>1081.8800000000001</v>
      </c>
      <c r="Y645" s="47">
        <v>3214.7869999999998</v>
      </c>
      <c r="Z645" s="47">
        <v>1225.9110000000001</v>
      </c>
      <c r="AA645" s="47">
        <v>301.584</v>
      </c>
      <c r="AB645" s="47">
        <v>421.19600000000003</v>
      </c>
      <c r="AC645" s="39"/>
      <c r="AD645" s="39"/>
    </row>
    <row r="646" spans="1:30" x14ac:dyDescent="0.2">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39"/>
      <c r="AD646" s="39"/>
    </row>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2"/>
  <sheetViews>
    <sheetView zoomScaleNormal="100" workbookViewId="0"/>
  </sheetViews>
  <sheetFormatPr defaultRowHeight="10.5" x14ac:dyDescent="0.15"/>
  <cols>
    <col min="1" max="1" width="9.33203125" style="1"/>
    <col min="2" max="2" width="17.83203125" style="1" bestFit="1" customWidth="1"/>
    <col min="3" max="3" width="9.33203125" style="1"/>
    <col min="4" max="5" width="6.83203125" style="1" customWidth="1"/>
    <col min="6" max="6" width="42.83203125" style="1" bestFit="1" customWidth="1"/>
    <col min="7" max="7" width="4.1640625" style="1" bestFit="1" customWidth="1"/>
    <col min="8" max="10" width="9.33203125" style="1"/>
    <col min="11" max="11" width="16.33203125" style="1" bestFit="1" customWidth="1"/>
    <col min="12" max="16384" width="9.33203125" style="1"/>
  </cols>
  <sheetData>
    <row r="1" spans="1:11" s="3" customFormat="1" x14ac:dyDescent="0.15">
      <c r="B1" s="161" t="s">
        <v>925</v>
      </c>
      <c r="C1" s="161"/>
      <c r="F1" s="161" t="s">
        <v>924</v>
      </c>
      <c r="G1" s="161"/>
    </row>
    <row r="2" spans="1:11" ht="12.75" x14ac:dyDescent="0.2">
      <c r="J2" s="20" t="s">
        <v>1340</v>
      </c>
      <c r="K2" s="21" t="s">
        <v>1341</v>
      </c>
    </row>
    <row r="3" spans="1:11" ht="12.75" x14ac:dyDescent="0.2">
      <c r="A3" s="1">
        <v>1</v>
      </c>
      <c r="B3" s="1" t="s">
        <v>923</v>
      </c>
      <c r="C3" s="1" t="s">
        <v>912</v>
      </c>
      <c r="E3" s="1">
        <v>1</v>
      </c>
      <c r="F3" s="1" t="s">
        <v>576</v>
      </c>
      <c r="G3" s="1" t="s">
        <v>577</v>
      </c>
      <c r="H3" s="18">
        <v>2</v>
      </c>
      <c r="J3" s="20" t="s">
        <v>1342</v>
      </c>
      <c r="K3" s="22" t="s">
        <v>1343</v>
      </c>
    </row>
    <row r="4" spans="1:11" ht="12.75" x14ac:dyDescent="0.2">
      <c r="A4" s="1">
        <v>2</v>
      </c>
      <c r="B4" s="1" t="s">
        <v>578</v>
      </c>
      <c r="C4" s="1" t="s">
        <v>579</v>
      </c>
      <c r="E4" s="1">
        <v>2</v>
      </c>
      <c r="F4" s="5" t="s">
        <v>871</v>
      </c>
      <c r="G4" s="1" t="s">
        <v>580</v>
      </c>
      <c r="H4" s="18">
        <v>3</v>
      </c>
      <c r="J4" s="20" t="s">
        <v>1344</v>
      </c>
      <c r="K4" s="22" t="s">
        <v>1345</v>
      </c>
    </row>
    <row r="5" spans="1:11" ht="12.75" x14ac:dyDescent="0.2">
      <c r="B5" s="1" t="s">
        <v>905</v>
      </c>
      <c r="C5" s="1" t="s">
        <v>906</v>
      </c>
      <c r="E5" s="1">
        <v>3</v>
      </c>
      <c r="F5" s="5" t="s">
        <v>300</v>
      </c>
      <c r="G5" s="1" t="s">
        <v>581</v>
      </c>
      <c r="H5" s="18">
        <v>4</v>
      </c>
      <c r="J5" s="20" t="s">
        <v>1346</v>
      </c>
      <c r="K5" s="22" t="s">
        <v>1347</v>
      </c>
    </row>
    <row r="6" spans="1:11" ht="12.75" x14ac:dyDescent="0.2">
      <c r="B6" s="1" t="s">
        <v>907</v>
      </c>
      <c r="C6" s="1" t="s">
        <v>912</v>
      </c>
      <c r="E6" s="1">
        <v>4</v>
      </c>
      <c r="F6" s="5" t="s">
        <v>299</v>
      </c>
      <c r="G6" s="1" t="s">
        <v>582</v>
      </c>
      <c r="H6" s="18">
        <v>5</v>
      </c>
      <c r="J6" s="20" t="s">
        <v>1348</v>
      </c>
      <c r="K6" s="22" t="s">
        <v>1349</v>
      </c>
    </row>
    <row r="7" spans="1:11" ht="12.75" x14ac:dyDescent="0.2">
      <c r="B7" s="1" t="s">
        <v>908</v>
      </c>
      <c r="C7" s="1" t="s">
        <v>909</v>
      </c>
      <c r="E7" s="1">
        <v>5</v>
      </c>
      <c r="F7" s="5" t="s">
        <v>99</v>
      </c>
      <c r="G7" s="1" t="s">
        <v>583</v>
      </c>
      <c r="H7" s="18">
        <v>6</v>
      </c>
      <c r="J7" s="20" t="s">
        <v>1350</v>
      </c>
      <c r="K7" s="22" t="s">
        <v>1351</v>
      </c>
    </row>
    <row r="8" spans="1:11" ht="12.75" x14ac:dyDescent="0.2">
      <c r="B8" s="1" t="s">
        <v>910</v>
      </c>
      <c r="C8" s="1" t="s">
        <v>912</v>
      </c>
      <c r="E8" s="1">
        <v>6</v>
      </c>
      <c r="F8" s="5" t="s">
        <v>870</v>
      </c>
      <c r="G8" s="1" t="s">
        <v>584</v>
      </c>
      <c r="H8" s="18">
        <v>7</v>
      </c>
      <c r="J8" s="20" t="s">
        <v>1352</v>
      </c>
      <c r="K8" s="22" t="s">
        <v>1353</v>
      </c>
    </row>
    <row r="9" spans="1:11" ht="12.75" x14ac:dyDescent="0.2">
      <c r="B9" s="1" t="s">
        <v>547</v>
      </c>
      <c r="C9" s="1" t="s">
        <v>548</v>
      </c>
      <c r="E9" s="1">
        <v>7</v>
      </c>
      <c r="F9" s="5" t="s">
        <v>104</v>
      </c>
      <c r="G9" s="1" t="s">
        <v>579</v>
      </c>
      <c r="H9" s="18">
        <v>8</v>
      </c>
      <c r="J9" s="20" t="s">
        <v>1354</v>
      </c>
      <c r="K9" s="22" t="s">
        <v>1355</v>
      </c>
    </row>
    <row r="10" spans="1:11" ht="12.75" x14ac:dyDescent="0.2">
      <c r="E10" s="1">
        <v>8</v>
      </c>
      <c r="F10" s="5" t="s">
        <v>105</v>
      </c>
      <c r="G10" s="1" t="s">
        <v>585</v>
      </c>
      <c r="H10" s="18">
        <v>9</v>
      </c>
      <c r="J10" s="20" t="s">
        <v>1356</v>
      </c>
      <c r="K10" s="22" t="s">
        <v>1357</v>
      </c>
    </row>
    <row r="11" spans="1:11" ht="12.75" x14ac:dyDescent="0.2">
      <c r="E11" s="1">
        <v>9</v>
      </c>
      <c r="F11" s="5" t="s">
        <v>106</v>
      </c>
      <c r="G11" s="1" t="s">
        <v>586</v>
      </c>
      <c r="H11" s="18">
        <v>10</v>
      </c>
      <c r="J11" s="20" t="s">
        <v>1358</v>
      </c>
      <c r="K11" s="21" t="s">
        <v>1359</v>
      </c>
    </row>
    <row r="12" spans="1:11" ht="12.75" x14ac:dyDescent="0.2">
      <c r="E12" s="1">
        <v>10</v>
      </c>
      <c r="F12" s="5" t="s">
        <v>107</v>
      </c>
      <c r="G12" s="1" t="s">
        <v>911</v>
      </c>
      <c r="H12" s="18">
        <v>11</v>
      </c>
      <c r="J12" s="20" t="s">
        <v>1360</v>
      </c>
      <c r="K12" s="22" t="s">
        <v>1361</v>
      </c>
    </row>
    <row r="13" spans="1:11" ht="12.75" x14ac:dyDescent="0.2">
      <c r="E13" s="1">
        <v>11</v>
      </c>
      <c r="F13" s="5" t="s">
        <v>108</v>
      </c>
      <c r="G13" s="1" t="s">
        <v>912</v>
      </c>
      <c r="H13" s="18">
        <v>12</v>
      </c>
      <c r="J13" s="20" t="s">
        <v>1362</v>
      </c>
      <c r="K13" s="22" t="s">
        <v>1363</v>
      </c>
    </row>
    <row r="14" spans="1:11" ht="12.75" x14ac:dyDescent="0.2">
      <c r="E14" s="1">
        <v>12</v>
      </c>
      <c r="F14" s="5" t="s">
        <v>109</v>
      </c>
      <c r="G14" s="1" t="s">
        <v>913</v>
      </c>
      <c r="H14" s="18">
        <v>13</v>
      </c>
      <c r="J14" s="20" t="s">
        <v>1165</v>
      </c>
      <c r="K14" s="22" t="s">
        <v>1364</v>
      </c>
    </row>
    <row r="15" spans="1:11" ht="12.75" x14ac:dyDescent="0.2">
      <c r="E15" s="1">
        <v>13</v>
      </c>
      <c r="F15" s="5" t="s">
        <v>872</v>
      </c>
      <c r="G15" s="1" t="s">
        <v>914</v>
      </c>
      <c r="H15" s="18">
        <v>14</v>
      </c>
      <c r="J15" s="20" t="s">
        <v>1168</v>
      </c>
      <c r="K15" s="21" t="s">
        <v>1365</v>
      </c>
    </row>
    <row r="16" spans="1:11" ht="12.75" x14ac:dyDescent="0.2">
      <c r="E16" s="1">
        <v>14</v>
      </c>
      <c r="F16" s="5" t="s">
        <v>257</v>
      </c>
      <c r="G16" s="1" t="s">
        <v>915</v>
      </c>
      <c r="H16" s="18">
        <v>15</v>
      </c>
      <c r="J16" s="20" t="s">
        <v>1168</v>
      </c>
      <c r="K16" s="21" t="s">
        <v>1365</v>
      </c>
    </row>
    <row r="17" spans="3:11" ht="12.75" x14ac:dyDescent="0.2">
      <c r="E17" s="1">
        <v>15</v>
      </c>
      <c r="F17" s="1" t="s">
        <v>1411</v>
      </c>
      <c r="G17" s="1" t="s">
        <v>1412</v>
      </c>
      <c r="H17" s="23"/>
      <c r="J17" s="20" t="s">
        <v>1170</v>
      </c>
      <c r="K17" s="22" t="s">
        <v>1366</v>
      </c>
    </row>
    <row r="18" spans="3:11" ht="12.75" x14ac:dyDescent="0.2">
      <c r="E18" s="1">
        <v>16</v>
      </c>
      <c r="F18" s="5" t="s">
        <v>258</v>
      </c>
      <c r="G18" s="1" t="s">
        <v>916</v>
      </c>
      <c r="H18" s="18">
        <v>16</v>
      </c>
      <c r="J18" s="20" t="s">
        <v>1367</v>
      </c>
      <c r="K18" s="22" t="s">
        <v>1368</v>
      </c>
    </row>
    <row r="19" spans="3:11" ht="12.75" x14ac:dyDescent="0.2">
      <c r="E19" s="1">
        <v>17</v>
      </c>
      <c r="F19" s="5" t="s">
        <v>1130</v>
      </c>
      <c r="G19" s="1" t="s">
        <v>917</v>
      </c>
      <c r="H19" s="18">
        <v>17</v>
      </c>
      <c r="J19" s="20" t="s">
        <v>1339</v>
      </c>
      <c r="K19" s="22" t="s">
        <v>1369</v>
      </c>
    </row>
    <row r="20" spans="3:11" ht="12.75" x14ac:dyDescent="0.2">
      <c r="E20" s="1">
        <v>18</v>
      </c>
      <c r="F20" s="5" t="s">
        <v>1131</v>
      </c>
      <c r="G20" s="1" t="s">
        <v>918</v>
      </c>
      <c r="H20" s="18">
        <v>18</v>
      </c>
      <c r="J20" s="20" t="s">
        <v>1370</v>
      </c>
      <c r="K20" s="21" t="s">
        <v>1371</v>
      </c>
    </row>
    <row r="21" spans="3:11" ht="12.75" x14ac:dyDescent="0.2">
      <c r="E21" s="1">
        <v>19</v>
      </c>
      <c r="F21" s="5" t="s">
        <v>1132</v>
      </c>
      <c r="G21" s="1" t="s">
        <v>919</v>
      </c>
      <c r="H21" s="18">
        <v>19</v>
      </c>
      <c r="J21" s="20" t="s">
        <v>1370</v>
      </c>
      <c r="K21" s="21" t="s">
        <v>1371</v>
      </c>
    </row>
    <row r="22" spans="3:11" ht="12.75" x14ac:dyDescent="0.2">
      <c r="C22" s="2"/>
      <c r="E22" s="1">
        <v>20</v>
      </c>
      <c r="F22" s="5" t="s">
        <v>301</v>
      </c>
      <c r="G22" s="1" t="s">
        <v>0</v>
      </c>
      <c r="H22" s="18">
        <v>20</v>
      </c>
      <c r="J22" s="20" t="s">
        <v>1372</v>
      </c>
      <c r="K22" s="22" t="s">
        <v>1373</v>
      </c>
    </row>
    <row r="23" spans="3:11" ht="12.75" x14ac:dyDescent="0.2">
      <c r="E23" s="1">
        <v>21</v>
      </c>
      <c r="F23" s="5" t="s">
        <v>1133</v>
      </c>
      <c r="G23" s="1" t="s">
        <v>920</v>
      </c>
      <c r="H23" s="18">
        <v>21</v>
      </c>
      <c r="J23" s="20" t="s">
        <v>1374</v>
      </c>
      <c r="K23" s="22" t="s">
        <v>1375</v>
      </c>
    </row>
    <row r="24" spans="3:11" ht="12.75" x14ac:dyDescent="0.2">
      <c r="E24" s="1">
        <v>22</v>
      </c>
      <c r="F24" s="5" t="s">
        <v>254</v>
      </c>
      <c r="G24" s="1" t="s">
        <v>921</v>
      </c>
      <c r="H24" s="18">
        <v>22</v>
      </c>
      <c r="J24" s="20" t="s">
        <v>1488</v>
      </c>
      <c r="K24" s="36" t="s">
        <v>1517</v>
      </c>
    </row>
    <row r="25" spans="3:11" ht="12.75" x14ac:dyDescent="0.2">
      <c r="E25" s="1">
        <v>23</v>
      </c>
      <c r="F25" s="5" t="s">
        <v>1134</v>
      </c>
      <c r="G25" s="1" t="s">
        <v>922</v>
      </c>
      <c r="H25" s="18">
        <v>23</v>
      </c>
      <c r="J25" s="20" t="s">
        <v>1518</v>
      </c>
      <c r="K25" s="36" t="s">
        <v>1519</v>
      </c>
    </row>
    <row r="26" spans="3:11" ht="12.75" x14ac:dyDescent="0.2">
      <c r="E26" s="1">
        <v>24</v>
      </c>
      <c r="F26" s="5" t="s">
        <v>1060</v>
      </c>
      <c r="G26" s="1">
        <v>5</v>
      </c>
      <c r="H26" s="18">
        <v>24</v>
      </c>
      <c r="J26" s="20" t="s">
        <v>1580</v>
      </c>
      <c r="K26" s="36" t="s">
        <v>1586</v>
      </c>
    </row>
    <row r="27" spans="3:11" ht="12.75" x14ac:dyDescent="0.2">
      <c r="E27" s="1">
        <v>25</v>
      </c>
      <c r="F27" s="5" t="s">
        <v>1061</v>
      </c>
      <c r="G27" s="1">
        <v>7</v>
      </c>
      <c r="H27" s="18">
        <v>25</v>
      </c>
      <c r="J27" s="20" t="s">
        <v>1581</v>
      </c>
      <c r="K27" s="36" t="s">
        <v>1587</v>
      </c>
    </row>
    <row r="28" spans="3:11" ht="12.75" x14ac:dyDescent="0.2">
      <c r="E28" s="1">
        <v>26</v>
      </c>
      <c r="F28" s="5" t="s">
        <v>1062</v>
      </c>
      <c r="G28" s="4" t="s">
        <v>84</v>
      </c>
      <c r="H28" s="18">
        <v>26</v>
      </c>
      <c r="J28" s="20" t="s">
        <v>1582</v>
      </c>
      <c r="K28" s="36" t="s">
        <v>1588</v>
      </c>
    </row>
    <row r="29" spans="3:11" ht="12.75" x14ac:dyDescent="0.2">
      <c r="E29" s="1">
        <v>27</v>
      </c>
      <c r="F29" s="5" t="s">
        <v>869</v>
      </c>
      <c r="G29" s="4" t="s">
        <v>85</v>
      </c>
      <c r="H29" s="18">
        <v>27</v>
      </c>
      <c r="J29" s="20" t="s">
        <v>1583</v>
      </c>
      <c r="K29" s="36" t="s">
        <v>1589</v>
      </c>
    </row>
    <row r="30" spans="3:11" ht="12.75" x14ac:dyDescent="0.2">
      <c r="E30" s="1">
        <v>28</v>
      </c>
      <c r="F30" s="5" t="s">
        <v>793</v>
      </c>
      <c r="G30" s="4" t="s">
        <v>86</v>
      </c>
      <c r="H30" s="18">
        <v>28</v>
      </c>
      <c r="J30" s="20" t="s">
        <v>1584</v>
      </c>
      <c r="K30" s="36" t="s">
        <v>1590</v>
      </c>
    </row>
    <row r="31" spans="3:11" ht="12.75" x14ac:dyDescent="0.2">
      <c r="C31" s="2"/>
      <c r="E31" s="1">
        <v>29</v>
      </c>
      <c r="F31" s="5" t="s">
        <v>1409</v>
      </c>
      <c r="G31" s="2" t="s">
        <v>1410</v>
      </c>
      <c r="H31" s="18">
        <v>29</v>
      </c>
      <c r="J31" s="20" t="s">
        <v>1585</v>
      </c>
      <c r="K31" s="36" t="s">
        <v>1591</v>
      </c>
    </row>
    <row r="32" spans="3:11" ht="12.75" x14ac:dyDescent="0.2">
      <c r="H32" s="18">
        <v>30</v>
      </c>
      <c r="J32" s="20" t="s">
        <v>1729</v>
      </c>
      <c r="K32" s="36" t="s">
        <v>1730</v>
      </c>
    </row>
    <row r="33" spans="9:11" ht="12.75" x14ac:dyDescent="0.2">
      <c r="J33" s="20" t="s">
        <v>1758</v>
      </c>
      <c r="K33" s="36" t="s">
        <v>1759</v>
      </c>
    </row>
    <row r="34" spans="9:11" ht="12.75" x14ac:dyDescent="0.2">
      <c r="J34" s="20" t="s">
        <v>1786</v>
      </c>
      <c r="K34" s="36" t="s">
        <v>1787</v>
      </c>
    </row>
    <row r="35" spans="9:11" ht="12.75" x14ac:dyDescent="0.2">
      <c r="J35" s="20" t="s">
        <v>1788</v>
      </c>
      <c r="K35" s="36" t="s">
        <v>1789</v>
      </c>
    </row>
    <row r="36" spans="9:11" ht="12.75" x14ac:dyDescent="0.2">
      <c r="J36" s="20" t="s">
        <v>1790</v>
      </c>
      <c r="K36" s="36" t="s">
        <v>1791</v>
      </c>
    </row>
    <row r="37" spans="9:11" ht="12.75" x14ac:dyDescent="0.2">
      <c r="J37" s="20" t="s">
        <v>1870</v>
      </c>
      <c r="K37" s="36" t="s">
        <v>1897</v>
      </c>
    </row>
    <row r="38" spans="9:11" ht="12.75" x14ac:dyDescent="0.2">
      <c r="J38" s="20" t="s">
        <v>1900</v>
      </c>
      <c r="K38" s="36" t="s">
        <v>1901</v>
      </c>
    </row>
    <row r="39" spans="9:11" ht="12.75" x14ac:dyDescent="0.2">
      <c r="J39" s="20" t="s">
        <v>1929</v>
      </c>
      <c r="K39" s="36" t="s">
        <v>1930</v>
      </c>
    </row>
    <row r="40" spans="9:11" ht="12.75" x14ac:dyDescent="0.2">
      <c r="J40" s="20" t="s">
        <v>1957</v>
      </c>
      <c r="K40" s="36" t="s">
        <v>1984</v>
      </c>
    </row>
    <row r="41" spans="9:11" ht="12.75" x14ac:dyDescent="0.2">
      <c r="I41" s="38"/>
      <c r="J41" s="20" t="s">
        <v>1985</v>
      </c>
      <c r="K41" s="36" t="s">
        <v>1986</v>
      </c>
    </row>
    <row r="42" spans="9:11" ht="12.75" x14ac:dyDescent="0.2">
      <c r="J42" s="20" t="s">
        <v>2014</v>
      </c>
      <c r="K42" s="36" t="s">
        <v>2015</v>
      </c>
    </row>
  </sheetData>
  <mergeCells count="2">
    <mergeCell ref="B1:C1"/>
    <mergeCell ref="F1:G1"/>
  </mergeCells>
  <phoneticPr fontId="0" type="noConversion"/>
  <pageMargins left="0.39370078740157483" right="0.39370078740157483" top="0.39370078740157483" bottom="0.39370078740157483" header="0.51181102362204722" footer="0.51181102362204722"/>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Welcome</vt:lpstr>
      <vt:lpstr>Trend</vt:lpstr>
      <vt:lpstr>data 0902-1212</vt:lpstr>
      <vt:lpstr>Data Trend</vt:lpstr>
      <vt:lpstr>Data Trend 310314&gt;</vt:lpstr>
      <vt:lpstr>List</vt:lpstr>
      <vt:lpstr>data_0206</vt:lpstr>
      <vt:lpstr>data1</vt:lpstr>
      <vt:lpstr>data2</vt:lpstr>
      <vt:lpstr>data3</vt:lpstr>
      <vt:lpstr>data4</vt:lpstr>
      <vt:lpstr>hb</vt:lpstr>
      <vt:lpstr>hbcode</vt:lpstr>
      <vt:lpstr>hbcol</vt:lpstr>
      <vt:lpstr>Welcome!Print_Area</vt:lpstr>
      <vt:lpstr>wtehead</vt:lpstr>
      <vt:lpstr>wteheadcode</vt:lpstr>
    </vt:vector>
  </TitlesOfParts>
  <Company>NSS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stevew02</dc:creator>
  <cp:lastModifiedBy>benjat01</cp:lastModifiedBy>
  <cp:lastPrinted>2019-11-22T14:06:12Z</cp:lastPrinted>
  <dcterms:created xsi:type="dcterms:W3CDTF">2007-08-08T14:39:23Z</dcterms:created>
  <dcterms:modified xsi:type="dcterms:W3CDTF">2019-11-22T14:06:17Z</dcterms:modified>
</cp:coreProperties>
</file>